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13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1" i="1" l="1"/>
  <c r="K22" i="1"/>
  <c r="K23" i="1"/>
  <c r="K24" i="1"/>
  <c r="J21" i="1"/>
  <c r="J22" i="1"/>
  <c r="J23" i="1"/>
  <c r="J24" i="1"/>
  <c r="I21" i="1"/>
  <c r="I22" i="1"/>
  <c r="I23" i="1"/>
  <c r="I24" i="1"/>
  <c r="H21" i="1"/>
  <c r="H22" i="1"/>
  <c r="H23" i="1"/>
  <c r="H24" i="1"/>
  <c r="G21" i="1"/>
  <c r="G22" i="1"/>
  <c r="G23" i="1"/>
  <c r="G24" i="1"/>
  <c r="I15" i="1"/>
  <c r="I16" i="1"/>
  <c r="I17" i="1"/>
  <c r="I18" i="1"/>
  <c r="H15" i="1"/>
  <c r="H16" i="1"/>
  <c r="H17" i="1"/>
  <c r="H18" i="1"/>
  <c r="G15" i="1"/>
  <c r="K15" i="1" s="1"/>
  <c r="G16" i="1"/>
  <c r="K16" i="1" s="1"/>
  <c r="G17" i="1"/>
  <c r="K17" i="1" s="1"/>
  <c r="G18" i="1"/>
  <c r="K18" i="1" s="1"/>
  <c r="J17" i="1" l="1"/>
  <c r="J18" i="1"/>
  <c r="J16" i="1"/>
  <c r="J15" i="1"/>
  <c r="G20" i="1"/>
  <c r="K20" i="1" s="1"/>
  <c r="G25" i="1"/>
  <c r="K25" i="1" s="1"/>
  <c r="G26" i="1" l="1"/>
  <c r="H26" i="1"/>
  <c r="I26" i="1"/>
  <c r="I19" i="1"/>
  <c r="I20" i="1"/>
  <c r="I25" i="1"/>
  <c r="H14" i="1"/>
  <c r="I14" i="1"/>
  <c r="H19" i="1"/>
  <c r="H20" i="1"/>
  <c r="H25" i="1"/>
  <c r="G19" i="1"/>
  <c r="K19" i="1" s="1"/>
  <c r="G14" i="1"/>
  <c r="K14" i="1" s="1"/>
  <c r="J26" i="1" l="1"/>
  <c r="J19" i="1"/>
  <c r="J14" i="1"/>
  <c r="J20" i="1"/>
  <c r="J25" i="1"/>
</calcChain>
</file>

<file path=xl/sharedStrings.xml><?xml version="1.0" encoding="utf-8"?>
<sst xmlns="http://schemas.openxmlformats.org/spreadsheetml/2006/main" count="48" uniqueCount="37">
  <si>
    <t>Расчет НМЦК</t>
  </si>
  <si>
    <t>Расчет начальной (максимальной) цены контракта: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</si>
  <si>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</si>
  <si>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</si>
  <si>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</si>
  <si>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</si>
  <si>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</si>
  <si>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</si>
  <si>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</si>
  <si>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</si>
  <si>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 xml:space="preserve">В соответствии с техническим заданием 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</si>
  <si>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</si>
  <si>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</si>
  <si>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</si>
  <si>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 
ОБОСНОВАНИЕ НАЧАЛЬНОЙ (максимальной) ЦЕНЫ КОНТРАКТА</t>
  </si>
  <si>
    <t>штука</t>
  </si>
  <si>
    <t>Начальная (максимальная) цена контракта  рассчитана как произведение наименьшего значения цен
 за единицу товара, работы, услуги и количества и составляет 32 490,00 руб.</t>
  </si>
  <si>
    <t>Согласно расчету начальная (максимальная) цена контракта составляет 32 490,00 рублей (Тридцать две тысячи четыреста девяносто руб. 00 коп.)</t>
  </si>
  <si>
    <t>Метод сопоставимых рыночных цен (анализа рынка) на основании ст. 22 Федерального закона № 44-ФЗ от 05.04.2013 на основании исследования рынка, проведенные по инициативе заказчика на основании коммерческих предложений потенциальных участников</t>
  </si>
  <si>
    <t>Ед. изм.</t>
  </si>
  <si>
    <t>Поставка халатов (Одежда специальная для защиты от общих производственных загрязнений и механических воздействий)</t>
  </si>
  <si>
    <t xml:space="preserve"> Халат, длинный рукав,                             размер 48-50/158-164</t>
  </si>
  <si>
    <t xml:space="preserve"> Халат, длинный рукав,                        размер 48-50/170-176</t>
  </si>
  <si>
    <t xml:space="preserve"> Халат, длинный рукав,                           размер 52-54/158-164</t>
  </si>
  <si>
    <t xml:space="preserve"> Халат, с длинным рукавом, с логотипом, размер 48-50/170-176</t>
  </si>
  <si>
    <t xml:space="preserve"> Халат, с длинным рукавом, с логотипом, размер 48-50/158-164</t>
  </si>
  <si>
    <t xml:space="preserve"> Халат, с длинным рукавом, с логотипом, размер 52-54/158-164</t>
  </si>
  <si>
    <r>
      <t xml:space="preserve">Дата подготовки обоснования НМЦК:  </t>
    </r>
    <r>
      <rPr>
        <b/>
        <sz val="12"/>
        <color theme="1"/>
        <rFont val="Times New Roman"/>
        <family val="1"/>
        <charset val="204"/>
      </rPr>
      <t>27.05.2026</t>
    </r>
  </si>
  <si>
    <t xml:space="preserve"> Халат, длинный рукав,                        размер 46/158-164</t>
  </si>
  <si>
    <t xml:space="preserve"> Халат, длинный рукав,                        размер 46/170-176</t>
  </si>
  <si>
    <t xml:space="preserve"> Халат, с длинным рукавом, с логотипом, размер 46/158-164</t>
  </si>
  <si>
    <t xml:space="preserve"> Халат, с длинным рукавом, с логотипом, размер 46/170-176</t>
  </si>
  <si>
    <t>Организация 1</t>
  </si>
  <si>
    <t>Организация 2</t>
  </si>
  <si>
    <t>Организация 3</t>
  </si>
  <si>
    <t xml:space="preserve"> Халат, с рукавом, размер 64-66/170-176</t>
  </si>
  <si>
    <t xml:space="preserve"> Халат, с рукавом, с логотипом, размер 64-66/170-176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</si>
</sst>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7" fillId="0" borderId="0" xfId="0" applyFont="1"/>
    <xf numFmtId="4" fontId="0" fillId="0" borderId="0" xfId="0" applyNumberFormat="1"/>
    <xf numFmtId="43" fontId="0" fillId="0" borderId="0" xfId="0" applyNumberFormat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0" fillId="0" borderId="0" xfId="0" applyNumberFormat="1" applyFill="1"/>
    <xf numFmtId="4" fontId="2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zoomScaleNormal="100" workbookViewId="0">
      <selection activeCell="M25" sqref="M25"/>
    </sheetView>
  </sheetViews>
  <sheetFormatPr defaultRowHeight="15" x14ac:dyDescent="0.25"/>
  <cols>
    <col min="1" max="1" width="33.5703125" customWidth="1"/>
    <col min="2" max="2" width="7.7109375" customWidth="1"/>
    <col min="3" max="3" width="7.140625" customWidth="1"/>
    <col min="4" max="4" width="13.28515625" customWidth="1"/>
    <col min="5" max="5" width="15.42578125" customWidth="1"/>
    <col min="6" max="6" width="12.42578125" customWidth="1"/>
    <col min="7" max="7" width="11.5703125" customWidth="1"/>
    <col min="8" max="8" width="11.85546875" customWidth="1"/>
    <col min="9" max="9" width="9.42578125" customWidth="1"/>
    <col min="10" max="10" width="10" customWidth="1"/>
    <col min="11" max="11" width="11.85546875" customWidth="1"/>
    <col min="12" max="12" width="15.7109375" bestFit="1" customWidth="1"/>
    <col min="13" max="14" width="17.5703125" customWidth="1"/>
    <col min="15" max="15" width="16.42578125" customWidth="1"/>
  </cols>
  <sheetData>
    <row r="1" spans="1:11" ht="25.35" customHeight="1" x14ac:dyDescent="0.3">
      <c r="H1" s="18"/>
      <c r="I1" s="18"/>
      <c r="J1" s="18"/>
      <c r="K1" s="18"/>
    </row>
    <row r="2" spans="1:11" ht="53.85" customHeight="1" x14ac:dyDescent="0.25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5" customFormat="1" ht="48.95" customHeight="1" x14ac:dyDescent="0.25">
      <c r="A4" s="26" t="s">
        <v>11</v>
      </c>
      <c r="B4" s="27"/>
      <c r="C4" s="27"/>
      <c r="D4" s="28" t="s">
        <v>20</v>
      </c>
      <c r="E4" s="29"/>
      <c r="F4" s="29"/>
      <c r="G4" s="29"/>
      <c r="H4" s="29"/>
      <c r="I4" s="29"/>
      <c r="J4" s="29"/>
      <c r="K4" s="30"/>
    </row>
    <row r="5" spans="1:11" ht="33" customHeight="1" x14ac:dyDescent="0.25">
      <c r="A5" s="31" t="s">
        <v>12</v>
      </c>
      <c r="B5" s="32"/>
      <c r="C5" s="32"/>
      <c r="D5" s="33" t="s">
        <v>10</v>
      </c>
      <c r="E5" s="33"/>
      <c r="F5" s="33"/>
      <c r="G5" s="33"/>
      <c r="H5" s="33"/>
      <c r="I5" s="33"/>
      <c r="J5" s="33"/>
      <c r="K5" s="33"/>
    </row>
    <row r="6" spans="1:11" ht="53.25" customHeight="1" x14ac:dyDescent="0.25">
      <c r="A6" s="31" t="s">
        <v>13</v>
      </c>
      <c r="B6" s="32"/>
      <c r="C6" s="32"/>
      <c r="D6" s="34" t="s">
        <v>18</v>
      </c>
      <c r="E6" s="33"/>
      <c r="F6" s="33"/>
      <c r="G6" s="33"/>
      <c r="H6" s="33"/>
      <c r="I6" s="33"/>
      <c r="J6" s="33"/>
      <c r="K6" s="33"/>
    </row>
    <row r="7" spans="1:11" s="5" customFormat="1" ht="48.95" customHeight="1" x14ac:dyDescent="0.25">
      <c r="A7" s="27" t="s">
        <v>0</v>
      </c>
      <c r="B7" s="27"/>
      <c r="C7" s="27"/>
      <c r="D7" s="28" t="s">
        <v>17</v>
      </c>
      <c r="E7" s="29"/>
      <c r="F7" s="29"/>
      <c r="G7" s="29"/>
      <c r="H7" s="29"/>
      <c r="I7" s="29"/>
      <c r="J7" s="29"/>
      <c r="K7" s="30"/>
    </row>
    <row r="8" spans="1:11" s="5" customFormat="1" ht="28.5" customHeight="1" x14ac:dyDescent="0.25">
      <c r="A8" s="21" t="s">
        <v>27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1" ht="14.4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5.75" x14ac:dyDescent="0.25">
      <c r="A10" s="16" t="s">
        <v>1</v>
      </c>
      <c r="B10" s="16"/>
      <c r="C10" s="16"/>
      <c r="D10" s="16"/>
      <c r="E10" s="16"/>
      <c r="F10" s="2"/>
      <c r="G10" s="2"/>
      <c r="H10" s="2"/>
      <c r="I10" s="2"/>
      <c r="J10" s="2"/>
      <c r="K10" s="2"/>
    </row>
    <row r="11" spans="1:11" ht="14.4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42.6" customHeight="1" x14ac:dyDescent="0.25">
      <c r="A12" s="15" t="s">
        <v>7</v>
      </c>
      <c r="B12" s="15" t="s">
        <v>19</v>
      </c>
      <c r="C12" s="15" t="s">
        <v>2</v>
      </c>
      <c r="D12" s="35" t="s">
        <v>6</v>
      </c>
      <c r="E12" s="35"/>
      <c r="F12" s="35"/>
      <c r="G12" s="15" t="s">
        <v>3</v>
      </c>
      <c r="H12" s="15" t="s">
        <v>4</v>
      </c>
      <c r="I12" s="15" t="s">
        <v>9</v>
      </c>
      <c r="J12" s="15" t="s">
        <v>8</v>
      </c>
      <c r="K12" s="25" t="s">
        <v>5</v>
      </c>
    </row>
    <row r="13" spans="1:11" s="5" customFormat="1" ht="51.75" customHeight="1" x14ac:dyDescent="0.25">
      <c r="A13" s="17"/>
      <c r="B13" s="15"/>
      <c r="C13" s="15"/>
      <c r="D13" s="36" t="s">
        <v>32</v>
      </c>
      <c r="E13" s="36" t="s">
        <v>33</v>
      </c>
      <c r="F13" s="36" t="s">
        <v>34</v>
      </c>
      <c r="G13" s="15"/>
      <c r="H13" s="15"/>
      <c r="I13" s="15"/>
      <c r="J13" s="15"/>
      <c r="K13" s="25"/>
    </row>
    <row r="14" spans="1:11" s="5" customFormat="1" ht="25.5" x14ac:dyDescent="0.25">
      <c r="A14" s="6" t="s">
        <v>28</v>
      </c>
      <c r="B14" s="6" t="s">
        <v>15</v>
      </c>
      <c r="C14" s="6">
        <v>1</v>
      </c>
      <c r="D14" s="14">
        <v>1250</v>
      </c>
      <c r="E14" s="14">
        <v>1800</v>
      </c>
      <c r="F14" s="14">
        <v>1615</v>
      </c>
      <c r="G14" s="14">
        <f>SMALL(D14:F14,1)</f>
        <v>1250</v>
      </c>
      <c r="H14" s="14">
        <f>AVERAGE(D14:F14)</f>
        <v>1555</v>
      </c>
      <c r="I14" s="7">
        <f>STDEV(D14:F14)</f>
        <v>279.86603938313061</v>
      </c>
      <c r="J14" s="7">
        <f>I14/H14*100</f>
        <v>17.99781603750036</v>
      </c>
      <c r="K14" s="14">
        <f>G14*C14</f>
        <v>1250</v>
      </c>
    </row>
    <row r="15" spans="1:11" s="5" customFormat="1" ht="25.5" x14ac:dyDescent="0.25">
      <c r="A15" s="6" t="s">
        <v>29</v>
      </c>
      <c r="B15" s="6" t="s">
        <v>15</v>
      </c>
      <c r="C15" s="6">
        <v>1</v>
      </c>
      <c r="D15" s="14">
        <v>1250</v>
      </c>
      <c r="E15" s="14">
        <v>1800</v>
      </c>
      <c r="F15" s="14">
        <v>1615</v>
      </c>
      <c r="G15" s="14">
        <f t="shared" ref="G15:G18" si="0">SMALL(D15:F15,1)</f>
        <v>1250</v>
      </c>
      <c r="H15" s="14">
        <f t="shared" ref="H15:H18" si="1">AVERAGE(D15:F15)</f>
        <v>1555</v>
      </c>
      <c r="I15" s="7">
        <f t="shared" ref="I15:I18" si="2">STDEV(D15:F15)</f>
        <v>279.86603938313061</v>
      </c>
      <c r="J15" s="7">
        <f t="shared" ref="J15:J18" si="3">I15/H15*100</f>
        <v>17.99781603750036</v>
      </c>
      <c r="K15" s="14">
        <f t="shared" ref="K15:K18" si="4">G15*C15</f>
        <v>1250</v>
      </c>
    </row>
    <row r="16" spans="1:11" s="5" customFormat="1" ht="25.5" x14ac:dyDescent="0.25">
      <c r="A16" s="6" t="s">
        <v>21</v>
      </c>
      <c r="B16" s="6" t="s">
        <v>15</v>
      </c>
      <c r="C16" s="6">
        <v>4</v>
      </c>
      <c r="D16" s="14">
        <v>1250</v>
      </c>
      <c r="E16" s="14">
        <v>1800</v>
      </c>
      <c r="F16" s="14">
        <v>1615</v>
      </c>
      <c r="G16" s="14">
        <f t="shared" si="0"/>
        <v>1250</v>
      </c>
      <c r="H16" s="14">
        <f t="shared" si="1"/>
        <v>1555</v>
      </c>
      <c r="I16" s="7">
        <f t="shared" si="2"/>
        <v>279.86603938313061</v>
      </c>
      <c r="J16" s="7">
        <f t="shared" si="3"/>
        <v>17.99781603750036</v>
      </c>
      <c r="K16" s="14">
        <f t="shared" si="4"/>
        <v>5000</v>
      </c>
    </row>
    <row r="17" spans="1:12" s="5" customFormat="1" ht="25.5" x14ac:dyDescent="0.25">
      <c r="A17" s="6" t="s">
        <v>22</v>
      </c>
      <c r="B17" s="6" t="s">
        <v>15</v>
      </c>
      <c r="C17" s="6">
        <v>1</v>
      </c>
      <c r="D17" s="14">
        <v>1250</v>
      </c>
      <c r="E17" s="14">
        <v>1800</v>
      </c>
      <c r="F17" s="14">
        <v>1615</v>
      </c>
      <c r="G17" s="14">
        <f t="shared" si="0"/>
        <v>1250</v>
      </c>
      <c r="H17" s="14">
        <f t="shared" si="1"/>
        <v>1555</v>
      </c>
      <c r="I17" s="7">
        <f t="shared" si="2"/>
        <v>279.86603938313061</v>
      </c>
      <c r="J17" s="7">
        <f t="shared" si="3"/>
        <v>17.99781603750036</v>
      </c>
      <c r="K17" s="14">
        <f t="shared" si="4"/>
        <v>1250</v>
      </c>
    </row>
    <row r="18" spans="1:12" s="5" customFormat="1" ht="25.5" x14ac:dyDescent="0.25">
      <c r="A18" s="6" t="s">
        <v>23</v>
      </c>
      <c r="B18" s="6" t="s">
        <v>15</v>
      </c>
      <c r="C18" s="6">
        <v>1</v>
      </c>
      <c r="D18" s="14">
        <v>1250</v>
      </c>
      <c r="E18" s="14">
        <v>1800</v>
      </c>
      <c r="F18" s="14">
        <v>1615</v>
      </c>
      <c r="G18" s="14">
        <f t="shared" si="0"/>
        <v>1250</v>
      </c>
      <c r="H18" s="14">
        <f t="shared" si="1"/>
        <v>1555</v>
      </c>
      <c r="I18" s="7">
        <f t="shared" si="2"/>
        <v>279.86603938313061</v>
      </c>
      <c r="J18" s="7">
        <f t="shared" si="3"/>
        <v>17.99781603750036</v>
      </c>
      <c r="K18" s="14">
        <f t="shared" si="4"/>
        <v>1250</v>
      </c>
    </row>
    <row r="19" spans="1:12" s="5" customFormat="1" x14ac:dyDescent="0.25">
      <c r="A19" s="6" t="s">
        <v>35</v>
      </c>
      <c r="B19" s="6" t="s">
        <v>15</v>
      </c>
      <c r="C19" s="6">
        <v>1</v>
      </c>
      <c r="D19" s="14">
        <v>1340</v>
      </c>
      <c r="E19" s="14">
        <v>1800</v>
      </c>
      <c r="F19" s="14">
        <v>1615</v>
      </c>
      <c r="G19" s="14">
        <f t="shared" ref="G19" si="5">SMALL(D19:F19,1)</f>
        <v>1340</v>
      </c>
      <c r="H19" s="14">
        <f t="shared" ref="H19:H26" si="6">AVERAGE(D19:F19)</f>
        <v>1585</v>
      </c>
      <c r="I19" s="7">
        <f t="shared" ref="I19:I26" si="7">STDEV(D19:F19)</f>
        <v>231.46273998205413</v>
      </c>
      <c r="J19" s="7">
        <f t="shared" ref="J19:J26" si="8">I19/H19*100</f>
        <v>14.603327443662723</v>
      </c>
      <c r="K19" s="14">
        <f t="shared" ref="K19" si="9">G19*C19</f>
        <v>1340</v>
      </c>
    </row>
    <row r="20" spans="1:12" s="5" customFormat="1" ht="25.5" x14ac:dyDescent="0.25">
      <c r="A20" s="6" t="s">
        <v>30</v>
      </c>
      <c r="B20" s="6" t="s">
        <v>15</v>
      </c>
      <c r="C20" s="6">
        <v>1</v>
      </c>
      <c r="D20" s="14">
        <v>2350</v>
      </c>
      <c r="E20" s="14">
        <v>2410</v>
      </c>
      <c r="F20" s="14">
        <v>3416</v>
      </c>
      <c r="G20" s="14">
        <f>SMALL(D20:F20,1)</f>
        <v>2350</v>
      </c>
      <c r="H20" s="14">
        <f t="shared" si="6"/>
        <v>2725.3333333333335</v>
      </c>
      <c r="I20" s="7">
        <f t="shared" si="7"/>
        <v>598.88674499719389</v>
      </c>
      <c r="J20" s="7">
        <f t="shared" si="8"/>
        <v>21.974807179446938</v>
      </c>
      <c r="K20" s="14">
        <f>G20*C20</f>
        <v>2350</v>
      </c>
    </row>
    <row r="21" spans="1:12" s="5" customFormat="1" ht="25.5" x14ac:dyDescent="0.25">
      <c r="A21" s="6" t="s">
        <v>31</v>
      </c>
      <c r="B21" s="6" t="s">
        <v>15</v>
      </c>
      <c r="C21" s="6">
        <v>1</v>
      </c>
      <c r="D21" s="14">
        <v>2350</v>
      </c>
      <c r="E21" s="14">
        <v>2410</v>
      </c>
      <c r="F21" s="14">
        <v>3416</v>
      </c>
      <c r="G21" s="14">
        <f t="shared" ref="G21:G24" si="10">SMALL(D21:F21,1)</f>
        <v>2350</v>
      </c>
      <c r="H21" s="14">
        <f t="shared" si="6"/>
        <v>2725.3333333333335</v>
      </c>
      <c r="I21" s="7">
        <f t="shared" si="7"/>
        <v>598.88674499719389</v>
      </c>
      <c r="J21" s="7">
        <f t="shared" si="8"/>
        <v>21.974807179446938</v>
      </c>
      <c r="K21" s="14">
        <f t="shared" ref="K21:K24" si="11">G21*C21</f>
        <v>2350</v>
      </c>
    </row>
    <row r="22" spans="1:12" s="5" customFormat="1" ht="25.5" x14ac:dyDescent="0.25">
      <c r="A22" s="6" t="s">
        <v>25</v>
      </c>
      <c r="B22" s="6" t="s">
        <v>15</v>
      </c>
      <c r="C22" s="6">
        <v>4</v>
      </c>
      <c r="D22" s="14">
        <v>2350</v>
      </c>
      <c r="E22" s="14">
        <v>2410</v>
      </c>
      <c r="F22" s="14">
        <v>3416</v>
      </c>
      <c r="G22" s="14">
        <f t="shared" si="10"/>
        <v>2350</v>
      </c>
      <c r="H22" s="14">
        <f t="shared" si="6"/>
        <v>2725.3333333333335</v>
      </c>
      <c r="I22" s="7">
        <f t="shared" si="7"/>
        <v>598.88674499719389</v>
      </c>
      <c r="J22" s="7">
        <f t="shared" si="8"/>
        <v>21.974807179446938</v>
      </c>
      <c r="K22" s="14">
        <f t="shared" si="11"/>
        <v>9400</v>
      </c>
    </row>
    <row r="23" spans="1:12" s="5" customFormat="1" ht="25.5" x14ac:dyDescent="0.25">
      <c r="A23" s="6" t="s">
        <v>24</v>
      </c>
      <c r="B23" s="6" t="s">
        <v>15</v>
      </c>
      <c r="C23" s="6">
        <v>1</v>
      </c>
      <c r="D23" s="14">
        <v>2350</v>
      </c>
      <c r="E23" s="14">
        <v>2410</v>
      </c>
      <c r="F23" s="14">
        <v>3416</v>
      </c>
      <c r="G23" s="14">
        <f t="shared" si="10"/>
        <v>2350</v>
      </c>
      <c r="H23" s="14">
        <f t="shared" si="6"/>
        <v>2725.3333333333335</v>
      </c>
      <c r="I23" s="7">
        <f t="shared" si="7"/>
        <v>598.88674499719389</v>
      </c>
      <c r="J23" s="7">
        <f t="shared" si="8"/>
        <v>21.974807179446938</v>
      </c>
      <c r="K23" s="14">
        <f t="shared" si="11"/>
        <v>2350</v>
      </c>
    </row>
    <row r="24" spans="1:12" s="5" customFormat="1" ht="25.5" x14ac:dyDescent="0.25">
      <c r="A24" s="6" t="s">
        <v>26</v>
      </c>
      <c r="B24" s="6" t="s">
        <v>15</v>
      </c>
      <c r="C24" s="6">
        <v>1</v>
      </c>
      <c r="D24" s="14">
        <v>2350</v>
      </c>
      <c r="E24" s="14">
        <v>2410</v>
      </c>
      <c r="F24" s="14">
        <v>3416</v>
      </c>
      <c r="G24" s="14">
        <f t="shared" si="10"/>
        <v>2350</v>
      </c>
      <c r="H24" s="14">
        <f t="shared" si="6"/>
        <v>2725.3333333333335</v>
      </c>
      <c r="I24" s="7">
        <f t="shared" si="7"/>
        <v>598.88674499719389</v>
      </c>
      <c r="J24" s="7">
        <f t="shared" si="8"/>
        <v>21.974807179446938</v>
      </c>
      <c r="K24" s="14">
        <f t="shared" si="11"/>
        <v>2350</v>
      </c>
    </row>
    <row r="25" spans="1:12" s="5" customFormat="1" ht="25.5" x14ac:dyDescent="0.25">
      <c r="A25" s="8" t="s">
        <v>36</v>
      </c>
      <c r="B25" s="6" t="s">
        <v>15</v>
      </c>
      <c r="C25" s="9">
        <v>1</v>
      </c>
      <c r="D25" s="14">
        <v>2350</v>
      </c>
      <c r="E25" s="14">
        <v>2410</v>
      </c>
      <c r="F25" s="14">
        <v>3416</v>
      </c>
      <c r="G25" s="14">
        <f>SMALL(D25:F25,1)</f>
        <v>2350</v>
      </c>
      <c r="H25" s="14">
        <f t="shared" si="6"/>
        <v>2725.3333333333335</v>
      </c>
      <c r="I25" s="11">
        <f t="shared" si="7"/>
        <v>598.88674499719389</v>
      </c>
      <c r="J25" s="11">
        <f t="shared" si="8"/>
        <v>21.974807179446938</v>
      </c>
      <c r="K25" s="14">
        <f>G25*C25</f>
        <v>2350</v>
      </c>
    </row>
    <row r="26" spans="1:12" s="5" customFormat="1" x14ac:dyDescent="0.25">
      <c r="A26" s="8"/>
      <c r="B26" s="12"/>
      <c r="C26" s="9"/>
      <c r="D26" s="14">
        <v>32490</v>
      </c>
      <c r="E26" s="14">
        <v>37890</v>
      </c>
      <c r="F26" s="14">
        <v>45279</v>
      </c>
      <c r="G26" s="14">
        <f>SMALL(D26:F26,1)</f>
        <v>32490</v>
      </c>
      <c r="H26" s="14">
        <f t="shared" si="6"/>
        <v>38553</v>
      </c>
      <c r="I26" s="11">
        <f t="shared" si="7"/>
        <v>6420.2263978772589</v>
      </c>
      <c r="J26" s="11">
        <f t="shared" si="8"/>
        <v>16.652987829422507</v>
      </c>
      <c r="K26" s="10"/>
    </row>
    <row r="27" spans="1:12" s="5" customFormat="1" ht="36.75" customHeight="1" x14ac:dyDescent="0.25">
      <c r="A27" s="19" t="s">
        <v>16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13"/>
    </row>
    <row r="28" spans="1:12" s="5" customFormat="1" ht="30.9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2" ht="51.75" customHeight="1" x14ac:dyDescent="0.25"/>
    <row r="30" spans="1:12" ht="51.75" customHeight="1" x14ac:dyDescent="0.25"/>
    <row r="31" spans="1:12" ht="64.5" customHeight="1" x14ac:dyDescent="0.3"/>
    <row r="32" spans="1:12" ht="64.5" customHeight="1" x14ac:dyDescent="0.25"/>
    <row r="33" spans="12:15" ht="64.5" customHeight="1" x14ac:dyDescent="0.25"/>
    <row r="34" spans="12:15" ht="64.5" customHeight="1" x14ac:dyDescent="0.25"/>
    <row r="35" spans="12:15" ht="64.5" customHeight="1" x14ac:dyDescent="0.25"/>
    <row r="36" spans="12:15" ht="50.25" customHeight="1" x14ac:dyDescent="0.25"/>
    <row r="37" spans="12:15" ht="50.25" customHeight="1" x14ac:dyDescent="0.25"/>
    <row r="38" spans="12:15" ht="28.35" customHeight="1" x14ac:dyDescent="0.25">
      <c r="L38" s="4"/>
      <c r="M38" s="4"/>
      <c r="N38" s="4"/>
      <c r="O38" s="4"/>
    </row>
    <row r="39" spans="12:15" ht="22.5" customHeight="1" x14ac:dyDescent="0.25">
      <c r="M39" s="4"/>
      <c r="N39" s="4"/>
      <c r="O39" s="4"/>
    </row>
    <row r="40" spans="12:15" ht="24.75" customHeight="1" x14ac:dyDescent="0.25">
      <c r="M40" s="4"/>
      <c r="N40" s="4"/>
      <c r="O40" s="4"/>
    </row>
    <row r="43" spans="12:15" x14ac:dyDescent="0.25">
      <c r="M43" s="4"/>
      <c r="N43" s="4"/>
      <c r="O43" s="4"/>
    </row>
  </sheetData>
  <mergeCells count="22">
    <mergeCell ref="H1:K1"/>
    <mergeCell ref="A27:K28"/>
    <mergeCell ref="A8:K8"/>
    <mergeCell ref="A2:K2"/>
    <mergeCell ref="K12:K13"/>
    <mergeCell ref="I12:I13"/>
    <mergeCell ref="A4:C4"/>
    <mergeCell ref="D4:K4"/>
    <mergeCell ref="A5:C5"/>
    <mergeCell ref="D5:K5"/>
    <mergeCell ref="A6:C6"/>
    <mergeCell ref="D6:K6"/>
    <mergeCell ref="A7:C7"/>
    <mergeCell ref="D12:F12"/>
    <mergeCell ref="G12:G13"/>
    <mergeCell ref="D7:K7"/>
    <mergeCell ref="J12:J13"/>
    <mergeCell ref="A10:E10"/>
    <mergeCell ref="C12:C13"/>
    <mergeCell ref="A12:A13"/>
    <mergeCell ref="B12:B13"/>
    <mergeCell ref="H12:H1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3:G33"/>
  <sheetViews>
    <sheetView workbookViewId="0">
      <selection activeCell="M31" sqref="M31"/>
    </sheetView>
  </sheetViews>
  <sheetFormatPr defaultRowHeight="15" x14ac:dyDescent="0.25"/>
  <cols>
    <col min="5" max="5" width="13.42578125" customWidth="1"/>
    <col min="6" max="6" width="15.42578125" customWidth="1"/>
    <col min="7" max="7" width="13.42578125" customWidth="1"/>
  </cols>
  <sheetData>
    <row r="23" spans="5:7" x14ac:dyDescent="0.3">
      <c r="E23" s="3"/>
      <c r="F23" s="3"/>
      <c r="G23" s="3"/>
    </row>
    <row r="24" spans="5:7" x14ac:dyDescent="0.3">
      <c r="E24" s="3"/>
      <c r="F24" s="3"/>
      <c r="G24" s="3"/>
    </row>
    <row r="25" spans="5:7" x14ac:dyDescent="0.3">
      <c r="E25" s="3"/>
      <c r="F25" s="3"/>
      <c r="G25" s="3"/>
    </row>
    <row r="26" spans="5:7" x14ac:dyDescent="0.3">
      <c r="E26" s="3"/>
      <c r="F26" s="3"/>
      <c r="G26" s="3"/>
    </row>
    <row r="27" spans="5:7" x14ac:dyDescent="0.3">
      <c r="E27" s="3"/>
      <c r="F27" s="3"/>
      <c r="G27" s="3"/>
    </row>
    <row r="28" spans="5:7" x14ac:dyDescent="0.3">
      <c r="E28" s="3"/>
      <c r="F28" s="3"/>
      <c r="G28" s="3"/>
    </row>
    <row r="29" spans="5:7" x14ac:dyDescent="0.3">
      <c r="E29" s="3"/>
      <c r="F29" s="3"/>
      <c r="G29" s="3"/>
    </row>
    <row r="30" spans="5:7" x14ac:dyDescent="0.3">
      <c r="E30" s="3"/>
      <c r="F30" s="3"/>
      <c r="G30" s="3"/>
    </row>
    <row r="31" spans="5:7" x14ac:dyDescent="0.3">
      <c r="E31" s="3"/>
      <c r="G31" s="3"/>
    </row>
    <row r="32" spans="5:7" x14ac:dyDescent="0.3">
      <c r="F32" s="3"/>
      <c r="G32" s="3"/>
    </row>
    <row r="33" spans="5:7" x14ac:dyDescent="0.3">
      <c r="E33" s="3"/>
      <c r="F33" s="3"/>
      <c r="G33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4" max="4" width="18.140625" customWidth="1"/>
    <col min="5" max="5" width="18.85546875" customWidth="1"/>
    <col min="6" max="6" width="19.140625" customWidth="1"/>
    <col min="7" max="7" width="14.140625" customWidth="1"/>
    <col min="8" max="8" width="20.140625" customWidth="1"/>
    <col min="11" max="11" width="17.57031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ФГБУ РМНПЦ Росплазма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Шиврина Елена Николаевна</cp:lastModifiedBy>
  <cp:lastPrinted>2024-08-01T13:27:52Z</cp:lastPrinted>
  <dcterms:created xsi:type="dcterms:W3CDTF">2022-01-19T11:20:17Z</dcterms:created>
  <dcterms:modified xsi:type="dcterms:W3CDTF">2026-06-03T12:13:18Z</dcterms:modified>
</cp:coreProperties>
</file>