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445" windowWidth="14805" windowHeight="567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I16" i="27" l="1"/>
  <c r="J16" i="27"/>
  <c r="M16" i="27"/>
  <c r="O16" i="27"/>
  <c r="I17" i="27"/>
  <c r="J17" i="27"/>
  <c r="M17" i="27"/>
  <c r="O17" i="27"/>
  <c r="I18" i="27"/>
  <c r="J18" i="27"/>
  <c r="M18" i="27"/>
  <c r="O18" i="27"/>
  <c r="I19" i="27"/>
  <c r="J19" i="27"/>
  <c r="M19" i="27"/>
  <c r="O19" i="27"/>
  <c r="I20" i="27"/>
  <c r="J20" i="27"/>
  <c r="M20" i="27"/>
  <c r="O20" i="27"/>
  <c r="I9" i="27"/>
  <c r="J9" i="27"/>
  <c r="M9" i="27"/>
  <c r="O9" i="27"/>
  <c r="I10" i="27"/>
  <c r="J10" i="27"/>
  <c r="M10" i="27"/>
  <c r="O10" i="27"/>
  <c r="I11" i="27"/>
  <c r="J11" i="27"/>
  <c r="M11" i="27"/>
  <c r="O11" i="27"/>
  <c r="I12" i="27"/>
  <c r="J12" i="27"/>
  <c r="M12" i="27"/>
  <c r="O12" i="27"/>
  <c r="I13" i="27"/>
  <c r="J13" i="27"/>
  <c r="M13" i="27"/>
  <c r="O13" i="27"/>
  <c r="I14" i="27"/>
  <c r="J14" i="27"/>
  <c r="M14" i="27"/>
  <c r="O14" i="27"/>
  <c r="I15" i="27"/>
  <c r="J15" i="27"/>
  <c r="M15" i="27"/>
  <c r="O15" i="27"/>
  <c r="J8" i="27" l="1"/>
  <c r="I8" i="27"/>
  <c r="M8" i="27" l="1"/>
  <c r="O8" i="27" s="1"/>
</calcChain>
</file>

<file path=xl/sharedStrings.xml><?xml version="1.0" encoding="utf-8"?>
<sst xmlns="http://schemas.openxmlformats.org/spreadsheetml/2006/main" count="79" uniqueCount="62">
  <si>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</si>
  <si>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</si>
  <si>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</si>
  <si>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</si>
  <si>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</si>
  <si>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</si>
  <si>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</si>
  <si>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</si>
  <si>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</si>
  <si>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</si>
  <si>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</si>
  <si>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</si>
  <si>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</si>
  <si>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</si>
  <si>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</si>
  <si>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</si>
  <si>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</si>
  <si>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</si>
  <si>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</si>
  <si>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</si>
  <si>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10,48 № 2540211591726000108 от 23.03.26</t>
  </si>
  <si>
    <t>12,7272 № 2702102165325000420 от 22.09.25</t>
  </si>
  <si>
    <t>19,309 № 2702102165325000420 от 22.09.25</t>
  </si>
  <si>
    <t>ЕИС</t>
  </si>
  <si>
    <t>13,399 № 2191000113525000386 от 19.12.25</t>
  </si>
  <si>
    <t>10,05 № 2381901229025000282 от 23.06.25</t>
  </si>
  <si>
    <t>11,2636 № 2170105270725000589
от 08.12.25</t>
  </si>
  <si>
    <t>1,60 № № 2682000512725000076 от 10.06.25</t>
  </si>
  <si>
    <t>17,5301 №№ 2032100095825000078
 от 21.07.25</t>
  </si>
  <si>
    <t>19,0363 №№ 2222101661226000091 от 13.04.26</t>
  </si>
  <si>
    <t xml:space="preserve">31,3363 № 2850200026326000038 от 13.04.26
</t>
  </si>
  <si>
    <t>44,5936 №2850600466026000021 от 20.02.26</t>
  </si>
  <si>
    <t xml:space="preserve">12,3145 № 2263300291525000078 от 23.06.25 </t>
  </si>
  <si>
    <t xml:space="preserve">ИПРАТРОПИЯ БРОМИД+ФЕНОТЕРОЛ, Раствор для ингаляций  0.25 мг+0.5 мг/мл </t>
  </si>
  <si>
    <t>21.20.10.254</t>
  </si>
  <si>
    <t>мл</t>
  </si>
  <si>
    <t xml:space="preserve">БУДЕСОНИД, Суспензия для ингаляций дозированная 0.25 мг/мл </t>
  </si>
  <si>
    <t>БУДЕСОНИД, Суспензия для ингаляций дозированная 0.5 мг/мл</t>
  </si>
  <si>
    <t xml:space="preserve">ОКСИМЕТАЗОЛИН, Спрей назальный 0.25 мг/мл </t>
  </si>
  <si>
    <t>21.20.10.251</t>
  </si>
  <si>
    <t>ИПРАТРОПИЯ БРОМИД, Раствор для ингаляций  0.25 мг/мл</t>
  </si>
  <si>
    <t xml:space="preserve">ПОЛИПЕПТИДЫ КОРЫ ГОЛОВНОГО МОЗГА СКОТА, Лиофилизат для приготовления раствора для внутривенного и внутримышечного введения 10 мг </t>
  </si>
  <si>
    <t>21.20.10.236</t>
  </si>
  <si>
    <t>мг</t>
  </si>
  <si>
    <t xml:space="preserve">БЕНЗИЛДИМЕТИЛ-МИРИСТОИЛАМИНО-ПРОПИЛАММОНИЙ, Раствор для местного применения 0.1 мг/мл </t>
  </si>
  <si>
    <t>21.20.10.158</t>
  </si>
  <si>
    <t>АНТИТЕЛА К ГАММА-ИНТЕРФЕРОНУ ЧЕЛОВЕКА, Капли для приема внутрь 6 мг/мл</t>
  </si>
  <si>
    <t>21.20.10.194</t>
  </si>
  <si>
    <t>СИМЕТИКОН, Капли для приема внутрь 100 мг/мл</t>
  </si>
  <si>
    <t>21.20.10.113</t>
  </si>
  <si>
    <t xml:space="preserve">КОМПЛЕКС ПЕПТИДОВ ИЗ ГОЛОВНОГО МОЗГА СВИНЬИ, Раствор для инъекций 215.2 мг/мл </t>
  </si>
  <si>
    <t xml:space="preserve">ИНТЕРФЕРОН АЛЬФА-2B, 
Суппозитории ректальные  
150000 МЕ </t>
  </si>
  <si>
    <t>21.20.10.213</t>
  </si>
  <si>
    <t xml:space="preserve">шт.
</t>
  </si>
  <si>
    <t xml:space="preserve">ИНТЕРФЕРОН АЛЬФА-2B, 
Суппозитории ректальные  
500000 МЕ </t>
  </si>
  <si>
    <t xml:space="preserve">КЛОТРИМАЗОЛ, Раствор для наружного применения 10 мг/мл </t>
  </si>
  <si>
    <t>21.20.10.151</t>
  </si>
  <si>
    <t>На основании проведенного анализа рынка и расчетов НМЦК составляет: 22643,28 рубля</t>
  </si>
  <si>
    <t>40,0818 № 2190100646525000507
от 02.12.25</t>
  </si>
  <si>
    <t>КП 2 вх-1044 от 23.07.26</t>
  </si>
  <si>
    <t>КП 1 вх-1043 от 23.07.26</t>
  </si>
  <si>
    <t>Дата подготовки обоснования НМЦК: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</si>
</sst>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6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23</xdr:row>
      <xdr:rowOff>40999</xdr:rowOff>
    </xdr:from>
    <xdr:to>
      <xdr:col>1</xdr:col>
      <xdr:colOff>2004805</xdr:colOff>
      <xdr:row>23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6"/>
  <sheetViews>
    <sheetView tabSelected="1" topLeftCell="A6" zoomScaleNormal="100" workbookViewId="0">
      <selection activeCell="E20" sqref="E8:E20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81.7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4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</row>
    <row r="6" spans="1:15" ht="44.25" customHeight="1" x14ac:dyDescent="0.25">
      <c r="A6" s="19" t="s">
        <v>8</v>
      </c>
      <c r="B6" s="19" t="s">
        <v>9</v>
      </c>
      <c r="C6" s="19" t="s">
        <v>10</v>
      </c>
      <c r="D6" s="19" t="s">
        <v>11</v>
      </c>
      <c r="E6" s="19" t="s">
        <v>12</v>
      </c>
      <c r="F6" s="26" t="s">
        <v>60</v>
      </c>
      <c r="G6" s="26" t="s">
        <v>59</v>
      </c>
      <c r="H6" s="2" t="s">
        <v>23</v>
      </c>
      <c r="I6" s="20" t="s">
        <v>16</v>
      </c>
      <c r="J6" s="2" t="s">
        <v>17</v>
      </c>
      <c r="K6" s="2" t="s">
        <v>18</v>
      </c>
      <c r="L6" s="2"/>
      <c r="M6" s="19" t="s">
        <v>14</v>
      </c>
      <c r="N6" s="19" t="s">
        <v>19</v>
      </c>
      <c r="O6" s="20" t="s">
        <v>15</v>
      </c>
    </row>
    <row r="7" spans="1:15" ht="46.5" customHeight="1" x14ac:dyDescent="0.25">
      <c r="A7" s="19"/>
      <c r="B7" s="19"/>
      <c r="C7" s="19"/>
      <c r="D7" s="19"/>
      <c r="E7" s="19"/>
      <c r="F7" s="2" t="s">
        <v>13</v>
      </c>
      <c r="G7" s="2" t="s">
        <v>13</v>
      </c>
      <c r="H7" s="2" t="s">
        <v>13</v>
      </c>
      <c r="I7" s="21"/>
      <c r="J7" s="4"/>
      <c r="K7" s="4"/>
      <c r="L7" s="2"/>
      <c r="M7" s="19"/>
      <c r="N7" s="19"/>
      <c r="O7" s="21"/>
    </row>
    <row r="8" spans="1:15" ht="51.75" customHeight="1" x14ac:dyDescent="0.25">
      <c r="A8" s="2">
        <v>1</v>
      </c>
      <c r="B8" s="2" t="s">
        <v>33</v>
      </c>
      <c r="C8" s="2" t="s">
        <v>34</v>
      </c>
      <c r="D8" s="2" t="s">
        <v>35</v>
      </c>
      <c r="E8" s="2">
        <v>180</v>
      </c>
      <c r="F8" s="9">
        <v>10.08</v>
      </c>
      <c r="G8" s="2">
        <v>13.8636</v>
      </c>
      <c r="H8" s="12" t="s">
        <v>20</v>
      </c>
      <c r="I8" s="2" t="e">
        <f>(F8+G8+H8)/3</f>
        <v>#VALUE!</v>
      </c>
      <c r="J8" s="9">
        <f>STDEVA(F8:H8)</f>
        <v>7.1661406851945086</v>
      </c>
      <c r="K8" s="8">
        <v>0.1812</v>
      </c>
      <c r="L8" s="2"/>
      <c r="M8" s="2">
        <f>MIN(F8:H8)</f>
        <v>10.08</v>
      </c>
      <c r="N8" s="2">
        <v>11.087999999999999</v>
      </c>
      <c r="O8" s="10">
        <f>N8*E8</f>
        <v>1995.84</v>
      </c>
    </row>
    <row r="9" spans="1:15" ht="51.75" customHeight="1" x14ac:dyDescent="0.25">
      <c r="A9" s="11">
        <v>2</v>
      </c>
      <c r="B9" s="11" t="s">
        <v>36</v>
      </c>
      <c r="C9" s="11" t="s">
        <v>34</v>
      </c>
      <c r="D9" s="11" t="s">
        <v>35</v>
      </c>
      <c r="E9" s="11">
        <v>80</v>
      </c>
      <c r="F9" s="9">
        <v>12.14</v>
      </c>
      <c r="G9" s="25">
        <v>13</v>
      </c>
      <c r="H9" s="12" t="s">
        <v>21</v>
      </c>
      <c r="I9" s="11" t="e">
        <f t="shared" ref="I9:I15" si="0">(F9+G9+H9)/3</f>
        <v>#VALUE!</v>
      </c>
      <c r="J9" s="9">
        <f t="shared" ref="J9:J15" si="1">STDEVA(F9:H9)</f>
        <v>7.2700206327079959</v>
      </c>
      <c r="K9" s="8">
        <v>3.4799999999999998E-2</v>
      </c>
      <c r="L9" s="11"/>
      <c r="M9" s="11">
        <f t="shared" ref="M9:M15" si="2">MIN(F9:H9)</f>
        <v>12.14</v>
      </c>
      <c r="N9" s="11">
        <v>13.353999999999999</v>
      </c>
      <c r="O9" s="10">
        <f t="shared" ref="O9:O15" si="3">N9*E9</f>
        <v>1068.32</v>
      </c>
    </row>
    <row r="10" spans="1:15" ht="51.75" customHeight="1" x14ac:dyDescent="0.25">
      <c r="A10" s="11">
        <v>3</v>
      </c>
      <c r="B10" s="12" t="s">
        <v>37</v>
      </c>
      <c r="C10" s="12" t="s">
        <v>34</v>
      </c>
      <c r="D10" s="12" t="s">
        <v>35</v>
      </c>
      <c r="E10" s="11">
        <v>200</v>
      </c>
      <c r="F10" s="9">
        <v>18.4575</v>
      </c>
      <c r="G10" s="11">
        <v>24.408999999999999</v>
      </c>
      <c r="H10" s="12" t="s">
        <v>22</v>
      </c>
      <c r="I10" s="11" t="e">
        <f t="shared" si="0"/>
        <v>#VALUE!</v>
      </c>
      <c r="J10" s="9">
        <f t="shared" si="1"/>
        <v>12.727260372261316</v>
      </c>
      <c r="K10" s="8">
        <v>0.15529999999999999</v>
      </c>
      <c r="L10" s="11"/>
      <c r="M10" s="11">
        <f t="shared" si="2"/>
        <v>18.4575</v>
      </c>
      <c r="N10" s="11">
        <v>20.3032</v>
      </c>
      <c r="O10" s="10">
        <f t="shared" si="3"/>
        <v>4060.64</v>
      </c>
    </row>
    <row r="11" spans="1:15" ht="51.75" customHeight="1" x14ac:dyDescent="0.25">
      <c r="A11" s="11">
        <v>4</v>
      </c>
      <c r="B11" s="11" t="s">
        <v>38</v>
      </c>
      <c r="C11" s="11" t="s">
        <v>39</v>
      </c>
      <c r="D11" s="11" t="s">
        <v>35</v>
      </c>
      <c r="E11" s="11">
        <v>75</v>
      </c>
      <c r="F11" s="9">
        <v>10</v>
      </c>
      <c r="G11" s="11">
        <v>13.5303</v>
      </c>
      <c r="H11" s="12" t="s">
        <v>24</v>
      </c>
      <c r="I11" s="11" t="e">
        <f t="shared" si="0"/>
        <v>#VALUE!</v>
      </c>
      <c r="J11" s="9">
        <f t="shared" si="1"/>
        <v>7.0182148273854752</v>
      </c>
      <c r="K11" s="8">
        <v>0.16259999999999999</v>
      </c>
      <c r="L11" s="11"/>
      <c r="M11" s="11">
        <f t="shared" si="2"/>
        <v>10</v>
      </c>
      <c r="N11" s="10">
        <v>11</v>
      </c>
      <c r="O11" s="10">
        <f t="shared" si="3"/>
        <v>825</v>
      </c>
    </row>
    <row r="12" spans="1:15" ht="51.75" customHeight="1" x14ac:dyDescent="0.25">
      <c r="A12" s="11">
        <v>5</v>
      </c>
      <c r="B12" s="11" t="s">
        <v>40</v>
      </c>
      <c r="C12" s="11" t="s">
        <v>34</v>
      </c>
      <c r="D12" s="12" t="s">
        <v>35</v>
      </c>
      <c r="E12" s="11">
        <v>40</v>
      </c>
      <c r="F12" s="9">
        <v>9.7149999999999999</v>
      </c>
      <c r="G12" s="11">
        <v>11.2727</v>
      </c>
      <c r="H12" s="12" t="s">
        <v>25</v>
      </c>
      <c r="I12" s="11" t="e">
        <f t="shared" si="0"/>
        <v>#VALUE!</v>
      </c>
      <c r="J12" s="9">
        <f t="shared" si="1"/>
        <v>6.1084834394471432</v>
      </c>
      <c r="K12" s="8">
        <v>7.9299999999999995E-2</v>
      </c>
      <c r="L12" s="11"/>
      <c r="M12" s="11">
        <f t="shared" si="2"/>
        <v>9.7149999999999999</v>
      </c>
      <c r="N12" s="11">
        <v>10.686500000000001</v>
      </c>
      <c r="O12" s="10">
        <f t="shared" si="3"/>
        <v>427.46000000000004</v>
      </c>
    </row>
    <row r="13" spans="1:15" ht="70.5" customHeight="1" x14ac:dyDescent="0.25">
      <c r="A13" s="11">
        <v>6</v>
      </c>
      <c r="B13" s="11" t="s">
        <v>41</v>
      </c>
      <c r="C13" s="11" t="s">
        <v>42</v>
      </c>
      <c r="D13" s="11" t="s">
        <v>43</v>
      </c>
      <c r="E13" s="11">
        <v>440</v>
      </c>
      <c r="F13" s="9">
        <v>7.9595000000000002</v>
      </c>
      <c r="G13" s="11">
        <v>8.2395999999999994</v>
      </c>
      <c r="H13" s="12" t="s">
        <v>26</v>
      </c>
      <c r="I13" s="11" t="e">
        <f t="shared" si="0"/>
        <v>#VALUE!</v>
      </c>
      <c r="J13" s="9">
        <f t="shared" si="1"/>
        <v>4.678374084016796</v>
      </c>
      <c r="K13" s="8">
        <v>0.2001</v>
      </c>
      <c r="L13" s="11"/>
      <c r="M13" s="11">
        <f t="shared" si="2"/>
        <v>7.9595000000000002</v>
      </c>
      <c r="N13" s="11">
        <v>8.7554999999999996</v>
      </c>
      <c r="O13" s="10">
        <f t="shared" si="3"/>
        <v>3852.4199999999996</v>
      </c>
    </row>
    <row r="14" spans="1:15" ht="51.75" customHeight="1" x14ac:dyDescent="0.25">
      <c r="A14" s="11">
        <v>7</v>
      </c>
      <c r="B14" s="11" t="s">
        <v>44</v>
      </c>
      <c r="C14" s="11" t="s">
        <v>45</v>
      </c>
      <c r="D14" s="11" t="s">
        <v>35</v>
      </c>
      <c r="E14" s="11">
        <v>600</v>
      </c>
      <c r="F14" s="9">
        <v>1.2</v>
      </c>
      <c r="G14" s="11">
        <v>1.5952999999999999</v>
      </c>
      <c r="H14" s="12" t="s">
        <v>27</v>
      </c>
      <c r="I14" s="11" t="e">
        <f t="shared" si="0"/>
        <v>#VALUE!</v>
      </c>
      <c r="J14" s="9">
        <f t="shared" si="1"/>
        <v>0.83078719497434073</v>
      </c>
      <c r="K14" s="8">
        <v>0.15670000000000001</v>
      </c>
      <c r="L14" s="11"/>
      <c r="M14" s="11">
        <f t="shared" si="2"/>
        <v>1.2</v>
      </c>
      <c r="N14" s="11">
        <v>1.32</v>
      </c>
      <c r="O14" s="10">
        <f t="shared" si="3"/>
        <v>792</v>
      </c>
    </row>
    <row r="15" spans="1:15" ht="51.75" customHeight="1" x14ac:dyDescent="0.25">
      <c r="A15" s="11">
        <v>8</v>
      </c>
      <c r="B15" s="11" t="s">
        <v>46</v>
      </c>
      <c r="C15" s="11" t="s">
        <v>47</v>
      </c>
      <c r="D15" s="11" t="s">
        <v>35</v>
      </c>
      <c r="E15" s="11">
        <v>100</v>
      </c>
      <c r="F15" s="9">
        <v>17.443999999999999</v>
      </c>
      <c r="G15" s="11">
        <v>19.690899999999999</v>
      </c>
      <c r="H15" s="12" t="s">
        <v>28</v>
      </c>
      <c r="I15" s="11" t="e">
        <f t="shared" si="0"/>
        <v>#VALUE!</v>
      </c>
      <c r="J15" s="9">
        <f t="shared" si="1"/>
        <v>10.778630389339821</v>
      </c>
      <c r="K15" s="8">
        <v>6.9900000000000004E-2</v>
      </c>
      <c r="L15" s="11"/>
      <c r="M15" s="11">
        <f t="shared" si="2"/>
        <v>17.443999999999999</v>
      </c>
      <c r="N15" s="11">
        <v>19.188400000000001</v>
      </c>
      <c r="O15" s="10">
        <f t="shared" si="3"/>
        <v>1918.8400000000001</v>
      </c>
    </row>
    <row r="16" spans="1:15" ht="51.75" customHeight="1" x14ac:dyDescent="0.25">
      <c r="A16" s="11">
        <v>9</v>
      </c>
      <c r="B16" s="11" t="s">
        <v>48</v>
      </c>
      <c r="C16" s="11" t="s">
        <v>49</v>
      </c>
      <c r="D16" s="11" t="s">
        <v>35</v>
      </c>
      <c r="E16" s="11">
        <v>100</v>
      </c>
      <c r="F16" s="9">
        <v>15.26</v>
      </c>
      <c r="G16" s="11">
        <v>17.514500000000002</v>
      </c>
      <c r="H16" s="12" t="s">
        <v>29</v>
      </c>
      <c r="I16" s="11" t="e">
        <f t="shared" ref="I16:I20" si="4">(F16+G16+H16)/3</f>
        <v>#VALUE!</v>
      </c>
      <c r="J16" s="9">
        <f t="shared" ref="J16:J20" si="5">STDEVA(F16:H16)</f>
        <v>9.5280995000752018</v>
      </c>
      <c r="K16" s="8">
        <v>0.11</v>
      </c>
      <c r="L16" s="11"/>
      <c r="M16" s="11">
        <f t="shared" ref="M16:M20" si="6">MIN(F16:H16)</f>
        <v>15.26</v>
      </c>
      <c r="N16" s="11">
        <v>16.786000000000001</v>
      </c>
      <c r="O16" s="10">
        <f t="shared" ref="O16:O20" si="7">N16*E16</f>
        <v>1678.6000000000001</v>
      </c>
    </row>
    <row r="17" spans="1:15" ht="51.75" customHeight="1" x14ac:dyDescent="0.25">
      <c r="A17" s="11">
        <v>10</v>
      </c>
      <c r="B17" s="11" t="s">
        <v>50</v>
      </c>
      <c r="C17" s="11" t="s">
        <v>42</v>
      </c>
      <c r="D17" s="11" t="s">
        <v>35</v>
      </c>
      <c r="E17" s="11">
        <v>50</v>
      </c>
      <c r="F17" s="9">
        <v>39.531999999999996</v>
      </c>
      <c r="G17" s="11">
        <v>39.709000000000003</v>
      </c>
      <c r="H17" s="12" t="s">
        <v>58</v>
      </c>
      <c r="I17" s="11" t="e">
        <f t="shared" si="4"/>
        <v>#VALUE!</v>
      </c>
      <c r="J17" s="9">
        <f t="shared" si="5"/>
        <v>22.875077537209211</v>
      </c>
      <c r="K17" s="8">
        <v>7.1000000000000004E-3</v>
      </c>
      <c r="L17" s="11"/>
      <c r="M17" s="11">
        <f t="shared" si="6"/>
        <v>39.531999999999996</v>
      </c>
      <c r="N17" s="11">
        <v>43.485199999999999</v>
      </c>
      <c r="O17" s="10">
        <f t="shared" si="7"/>
        <v>2174.2599999999998</v>
      </c>
    </row>
    <row r="18" spans="1:15" ht="63" customHeight="1" x14ac:dyDescent="0.25">
      <c r="A18" s="11">
        <v>11</v>
      </c>
      <c r="B18" s="11" t="s">
        <v>51</v>
      </c>
      <c r="C18" s="11" t="s">
        <v>52</v>
      </c>
      <c r="D18" s="11" t="s">
        <v>53</v>
      </c>
      <c r="E18" s="11">
        <v>20</v>
      </c>
      <c r="F18" s="9">
        <v>30.8</v>
      </c>
      <c r="G18" s="11">
        <v>32.636299999999999</v>
      </c>
      <c r="H18" s="12" t="s">
        <v>30</v>
      </c>
      <c r="I18" s="11" t="e">
        <f t="shared" si="4"/>
        <v>#VALUE!</v>
      </c>
      <c r="J18" s="9">
        <f t="shared" si="5"/>
        <v>18.335485064849887</v>
      </c>
      <c r="K18" s="8">
        <v>2.9899999999999999E-2</v>
      </c>
      <c r="L18" s="11"/>
      <c r="M18" s="11">
        <f t="shared" si="6"/>
        <v>30.8</v>
      </c>
      <c r="N18" s="11">
        <v>33.880000000000003</v>
      </c>
      <c r="O18" s="10">
        <f t="shared" si="7"/>
        <v>677.6</v>
      </c>
    </row>
    <row r="19" spans="1:15" ht="51.75" customHeight="1" x14ac:dyDescent="0.25">
      <c r="A19" s="11">
        <v>12</v>
      </c>
      <c r="B19" s="12" t="s">
        <v>54</v>
      </c>
      <c r="C19" s="11" t="s">
        <v>52</v>
      </c>
      <c r="D19" s="12" t="s">
        <v>53</v>
      </c>
      <c r="E19" s="11">
        <v>50</v>
      </c>
      <c r="F19" s="9">
        <v>44.29</v>
      </c>
      <c r="G19" s="11">
        <v>46.818100000000001</v>
      </c>
      <c r="H19" s="12" t="s">
        <v>31</v>
      </c>
      <c r="I19" s="11" t="e">
        <f t="shared" si="4"/>
        <v>#VALUE!</v>
      </c>
      <c r="J19" s="9">
        <f t="shared" si="5"/>
        <v>26.331001617928116</v>
      </c>
      <c r="K19" s="8">
        <v>3.0499999999999999E-2</v>
      </c>
      <c r="L19" s="11"/>
      <c r="M19" s="11">
        <f t="shared" si="6"/>
        <v>44.29</v>
      </c>
      <c r="N19" s="11">
        <v>48.719000000000001</v>
      </c>
      <c r="O19" s="10">
        <f t="shared" si="7"/>
        <v>2435.9500000000003</v>
      </c>
    </row>
    <row r="20" spans="1:15" ht="51.75" customHeight="1" x14ac:dyDescent="0.25">
      <c r="A20" s="11">
        <v>13</v>
      </c>
      <c r="B20" s="11" t="s">
        <v>55</v>
      </c>
      <c r="C20" s="11" t="s">
        <v>56</v>
      </c>
      <c r="D20" s="11" t="s">
        <v>35</v>
      </c>
      <c r="E20" s="11">
        <v>75</v>
      </c>
      <c r="F20" s="9">
        <v>8.9253999999999998</v>
      </c>
      <c r="G20" s="26">
        <v>11.286300000000001</v>
      </c>
      <c r="H20" s="12" t="s">
        <v>32</v>
      </c>
      <c r="I20" s="11" t="e">
        <f t="shared" si="4"/>
        <v>#VALUE!</v>
      </c>
      <c r="J20" s="9">
        <f t="shared" si="5"/>
        <v>5.9528310024166942</v>
      </c>
      <c r="K20" s="8">
        <v>0.1603</v>
      </c>
      <c r="L20" s="11"/>
      <c r="M20" s="11">
        <f t="shared" si="6"/>
        <v>8.9253999999999998</v>
      </c>
      <c r="N20" s="11">
        <v>9.8179999999999996</v>
      </c>
      <c r="O20" s="10">
        <f t="shared" si="7"/>
        <v>736.35</v>
      </c>
    </row>
    <row r="21" spans="1:15" ht="20.25" customHeight="1" x14ac:dyDescent="0.25">
      <c r="A21" s="22" t="s">
        <v>57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4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9.25" customHeight="1" thickBot="1" x14ac:dyDescent="0.3">
      <c r="A24" s="5" t="s">
        <v>6</v>
      </c>
      <c r="B24" s="7"/>
      <c r="C24" s="6"/>
      <c r="D24" s="6"/>
      <c r="E24" s="6"/>
      <c r="F24" s="6"/>
      <c r="G24" s="6"/>
      <c r="H24" s="6"/>
      <c r="I24" s="6"/>
      <c r="J24" s="6"/>
      <c r="K24" s="6"/>
      <c r="L24" s="1"/>
      <c r="M24" s="1"/>
      <c r="N24" s="1"/>
      <c r="O24" s="1"/>
    </row>
    <row r="25" spans="1:15" x14ac:dyDescent="0.25">
      <c r="A25" s="1" t="s">
        <v>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 t="s">
        <v>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 t="s">
        <v>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 t="s">
        <v>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8" t="s">
        <v>61</v>
      </c>
      <c r="B30" s="18"/>
      <c r="C30" s="1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</sheetData>
  <mergeCells count="14">
    <mergeCell ref="A3:O3"/>
    <mergeCell ref="A5:O5"/>
    <mergeCell ref="A2:O2"/>
    <mergeCell ref="A30:C30"/>
    <mergeCell ref="N6:N7"/>
    <mergeCell ref="M6:M7"/>
    <mergeCell ref="E6:E7"/>
    <mergeCell ref="D6:D7"/>
    <mergeCell ref="C6:C7"/>
    <mergeCell ref="I6:I7"/>
    <mergeCell ref="B6:B7"/>
    <mergeCell ref="A6:A7"/>
    <mergeCell ref="A21:O21"/>
    <mergeCell ref="O6:O7"/>
  </mergeCells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2026-07-23T11:01:57Z</dcterms:modified>
</cp:coreProperties>
</file>