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Колонка хромотографическая зап.часть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J6" i="2" l="1"/>
  <c r="K6" i="2" l="1"/>
  <c r="K7" i="2"/>
  <c r="J7" i="2"/>
  <c r="M7" i="2" s="1"/>
  <c r="B2" i="2"/>
  <c r="A2" i="2"/>
  <c r="N1" i="2"/>
  <c r="M6" i="2" l="1"/>
  <c r="M5" i="2" s="1"/>
  <c r="L7" i="2"/>
  <c r="K12" i="1"/>
  <c r="J12" i="1"/>
  <c r="K11" i="1"/>
  <c r="J11" i="1"/>
  <c r="N1" i="1"/>
  <c r="L6" i="2" l="1"/>
  <c r="L11" i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<sst xmlns="http://schemas.openxmlformats.org/spreadsheetml/2006/main" count="50" uniqueCount="27">
  <si>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</si>
  <si>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</si>
  <si>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</si>
  <si>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</si>
  <si>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</si>
  <si>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</si>
  <si>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</si>
  <si>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</si>
  <si>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</si>
  <si>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</si>
  <si>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</si>
  <si>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</si>
  <si>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</si>
  <si>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</si>
  <si>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</si>
  <si>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</si>
  <si>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</si>
  <si>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</si>
  <si>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</si>
  <si>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</si>
  <si>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</si>
  <si>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</si>
  <si>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</si>
  <si>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</si>
  <si>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</si>
  <si>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</si>
  <si>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Колонка хроматографическая Portlab SOL-1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</si>
</sst>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left" vertical="center" wrapText="1" indent="1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12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9" t="s">
        <v>18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6" sqref="J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1" t="s">
        <v>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2" t="s">
        <v>0</v>
      </c>
      <c r="B3" s="52" t="s">
        <v>13</v>
      </c>
      <c r="C3" s="53" t="s">
        <v>1</v>
      </c>
      <c r="D3" s="53" t="s">
        <v>2</v>
      </c>
      <c r="E3" s="53" t="s">
        <v>14</v>
      </c>
      <c r="F3" s="55" t="s">
        <v>3</v>
      </c>
      <c r="G3" s="56"/>
      <c r="H3" s="56"/>
      <c r="I3" s="56"/>
      <c r="J3" s="57" t="s">
        <v>4</v>
      </c>
      <c r="K3" s="57"/>
      <c r="L3" s="57"/>
      <c r="M3" s="38" t="s">
        <v>15</v>
      </c>
    </row>
    <row r="4" spans="1:21" ht="145.5" customHeight="1" x14ac:dyDescent="0.25">
      <c r="A4" s="53"/>
      <c r="B4" s="53"/>
      <c r="C4" s="54"/>
      <c r="D4" s="54"/>
      <c r="E4" s="54"/>
      <c r="F4" s="6" t="s">
        <v>5</v>
      </c>
      <c r="G4" s="6" t="s">
        <v>6</v>
      </c>
      <c r="H4" s="6" t="s">
        <v>12</v>
      </c>
      <c r="I4" s="6"/>
      <c r="J4" s="46" t="s">
        <v>22</v>
      </c>
      <c r="K4" s="7" t="s">
        <v>7</v>
      </c>
      <c r="L4" s="7" t="s">
        <v>16</v>
      </c>
      <c r="M4" s="46" t="s">
        <v>23</v>
      </c>
      <c r="N4" s="27"/>
      <c r="O4" s="27"/>
    </row>
    <row r="5" spans="1:21" s="11" customFormat="1" x14ac:dyDescent="0.25">
      <c r="A5" s="10"/>
      <c r="B5" s="50" t="s">
        <v>8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18">
        <f>SUM(M6:M6)</f>
        <v>36720</v>
      </c>
      <c r="N5" s="31"/>
      <c r="O5" s="28"/>
      <c r="P5" s="28"/>
      <c r="Q5" s="28"/>
      <c r="R5" s="28"/>
      <c r="S5" s="28"/>
      <c r="T5" s="28"/>
      <c r="U5" s="28"/>
    </row>
    <row r="6" spans="1:21" ht="45" x14ac:dyDescent="0.25">
      <c r="A6" s="13">
        <v>1</v>
      </c>
      <c r="B6" s="44" t="s">
        <v>26</v>
      </c>
      <c r="C6" s="21" t="s">
        <v>21</v>
      </c>
      <c r="D6" s="45" t="s">
        <v>20</v>
      </c>
      <c r="E6" s="45">
        <v>1</v>
      </c>
      <c r="F6" s="43">
        <v>36720</v>
      </c>
      <c r="G6" s="36">
        <v>43981</v>
      </c>
      <c r="H6" s="37">
        <v>41500</v>
      </c>
      <c r="I6" s="15"/>
      <c r="J6" s="16">
        <f>F6</f>
        <v>36720</v>
      </c>
      <c r="K6" s="17">
        <f>IFERROR(STDEV($F6:I6),"")</f>
        <v>3690.661232534535</v>
      </c>
      <c r="L6" s="17">
        <f t="shared" ref="L6" si="0">IF(J6&lt;&gt;"", K6/J6*100,"")</f>
        <v>10.050820350039583</v>
      </c>
      <c r="M6" s="32">
        <f>IFERROR(ROUND(J6*$E6,2),"")</f>
        <v>36720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1">IF(J7&lt;&gt;"", K7/J7*100,"")</f>
        <v/>
      </c>
      <c r="M7" s="32" t="str">
        <f t="shared" ref="M7" si="2">IFERROR(ROUND(J7*$E7,2),"")</f>
        <v/>
      </c>
    </row>
    <row r="8" spans="1:21" ht="15.75" x14ac:dyDescent="0.25">
      <c r="A8" s="47" t="s">
        <v>24</v>
      </c>
      <c r="B8" s="48" t="s">
        <v>25</v>
      </c>
      <c r="L8" s="9"/>
    </row>
    <row r="9" spans="1:21" ht="57.75" customHeight="1" x14ac:dyDescent="0.25">
      <c r="A9" s="49" t="s">
        <v>18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2026-08-04T06:01:36Z</cp:lastPrinted>
  <dcterms:created xsi:type="dcterms:W3CDTF">2016-06-21T08:42:38Z</dcterms:created>
  <dcterms:modified xsi:type="dcterms:W3CDTF">2026-08-04T06:01:38Z</dcterms:modified>
</cp:coreProperties>
</file>