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konova_et\Desktop\Август 2026\Шкаф СТОЛ СТеЛЛАЖ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O10" i="2" l="1"/>
  <c r="G10" i="2"/>
  <c r="F10" i="2"/>
  <c r="E10" i="2"/>
  <c r="L8" i="2"/>
  <c r="M8" i="2" s="1"/>
  <c r="N8" i="2" s="1"/>
  <c r="O8" i="2" s="1"/>
  <c r="I8" i="2"/>
  <c r="J8" i="2" s="1"/>
  <c r="K8" i="2" s="1"/>
  <c r="L7" i="2"/>
  <c r="M7" i="2" s="1"/>
  <c r="N7" i="2" s="1"/>
  <c r="O7" i="2" s="1"/>
  <c r="I7" i="2"/>
  <c r="J7" i="2" s="1"/>
  <c r="K7" i="2" s="1"/>
  <c r="L9" i="2" l="1"/>
  <c r="I9" i="2"/>
  <c r="J9" i="2" s="1"/>
  <c r="K9" i="2" s="1"/>
  <c r="M9" i="2" l="1"/>
  <c r="N9" i="2" s="1"/>
  <c r="O9" i="2" s="1"/>
  <c r="D2" i="3"/>
  <c r="D6" i="3" s="1"/>
  <c r="D4" i="3"/>
  <c r="D5" i="3"/>
  <c r="D3" i="3"/>
  <c r="O11" i="2" l="1"/>
</calcChain>
</file>

<file path=xl/sharedStrings.xml><?xml version="1.0" encoding="utf-8"?>
<sst xmlns="http://schemas.openxmlformats.org/spreadsheetml/2006/main" count="34" uniqueCount="32">
  <si>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</si>
  <si>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</si>
  <si>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</si>
  <si>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</si>
  <si>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</si>
  <si>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</si>
  <si>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</si>
  <si>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</si>
  <si>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</si>
  <si>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</si>
  <si>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</si>
  <si>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</si>
  <si>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</si>
  <si>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</si>
  <si>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</si>
  <si>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</si>
  <si>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</si>
  <si>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</si>
  <si>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</si>
  <si>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</si>
  <si>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иным методом
 </t>
  </si>
  <si>
    <t>шт</t>
  </si>
  <si>
    <t>ИТОГО:</t>
  </si>
  <si>
    <t xml:space="preserve">Стеллаж складской металлический
</t>
  </si>
  <si>
    <t>Информация №1 вх. №5257 от 17.08.2026</t>
  </si>
  <si>
    <t>Информация №2 вх. № 5258 от   17.08.2026</t>
  </si>
  <si>
    <t>Информация №3 вх. № 5259  от   17.18.2026</t>
  </si>
  <si>
    <t xml:space="preserve">Шкаф  медицинский
</t>
  </si>
  <si>
    <t xml:space="preserve">Стол медицинский
</t>
  </si>
  <si>
    <t>РАСЧЕТ (Обоснование) начальной (максимальной) цены государственного контракта на поставку стеллажей и медицинской мебели для обеспечения государственных нужд ФКУЗ Ставропольский противочумный институт Роспотребнадзора</t>
  </si>
  <si>
    <r>
      <rPr>
        <b/>
        <sz val="11"/>
        <rFont val="Times New Roman"/>
        <family val="1"/>
        <charset val="204"/>
      </rPr>
      <t>В</t>
    </r>
    <r>
      <rPr>
        <b/>
        <sz val="12"/>
        <rFont val="Times New Roman"/>
        <family val="1"/>
        <charset val="204"/>
      </rPr>
      <t xml:space="preserve"> результате проведенного расчета Н(М)Ц контракта составила (в руб.):85 203,31 рублей. 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79 510,00 (семьдесят девять тысяч пятьсот десять) рублей 00 копеек. </t>
    </r>
    <r>
      <rPr>
        <sz val="12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</si>
  <si>
    <t>Дата составления 17.08.2026г.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</si>
</sst>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/>
    <xf numFmtId="0" fontId="6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2" fillId="0" borderId="1" xfId="1" applyNumberFormat="1" applyFont="1" applyFill="1" applyBorder="1" applyAlignment="1">
      <alignment horizontal="center" vertical="center" wrapText="1"/>
    </xf>
    <xf numFmtId="4" fontId="3" fillId="0" borderId="1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4" fontId="7" fillId="0" borderId="1" xfId="0" applyNumberFormat="1" applyFont="1" applyBorder="1" applyAlignment="1" applyProtection="1">
      <alignment horizontal="center" vertical="center" wrapText="1"/>
      <protection locked="0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4" fontId="2" fillId="0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0" xfId="0" applyFont="1" applyFill="1" applyAlignment="1">
      <alignment horizontal="left" vertical="distributed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distributed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=""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="" xmlns:a16="http://schemas.microsoft.com/office/drawing/2014/main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="" xmlns:a16="http://schemas.microsoft.com/office/drawing/2014/main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="" xmlns:a16="http://schemas.microsoft.com/office/drawing/2014/main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70" zoomScaleNormal="70" zoomScaleSheetLayoutView="100" workbookViewId="0">
      <selection activeCell="A14" sqref="A14:O14"/>
    </sheetView>
  </sheetViews>
  <sheetFormatPr defaultRowHeight="12.75" x14ac:dyDescent="0.2"/>
  <cols>
    <col min="1" max="1" width="4" style="4" customWidth="1"/>
    <col min="2" max="2" width="51.28515625" style="4" customWidth="1"/>
    <col min="3" max="3" width="7.7109375" style="4" customWidth="1"/>
    <col min="4" max="4" width="6.85546875" style="4" customWidth="1"/>
    <col min="5" max="5" width="22.28515625" style="19" customWidth="1"/>
    <col min="6" max="6" width="17.42578125" style="19" customWidth="1"/>
    <col min="7" max="7" width="17.5703125" style="19" customWidth="1"/>
    <col min="8" max="8" width="6.140625" style="4" customWidth="1"/>
    <col min="9" max="9" width="15.28515625" style="4" customWidth="1"/>
    <col min="10" max="10" width="14.7109375" style="4" customWidth="1"/>
    <col min="11" max="11" width="11" style="4" customWidth="1"/>
    <col min="12" max="12" width="19.42578125" style="4" customWidth="1"/>
    <col min="13" max="13" width="14.140625" style="4" customWidth="1"/>
    <col min="14" max="14" width="14" style="4" customWidth="1"/>
    <col min="15" max="15" width="15.42578125" style="4" customWidth="1"/>
    <col min="16" max="16384" width="9.140625" style="4"/>
  </cols>
  <sheetData>
    <row r="1" spans="1:16" ht="37.5" customHeight="1" x14ac:dyDescent="0.25">
      <c r="A1" s="33"/>
      <c r="B1" s="33"/>
      <c r="C1" s="33"/>
      <c r="D1" s="33"/>
      <c r="E1" s="34"/>
      <c r="F1" s="34"/>
      <c r="G1" s="34"/>
      <c r="H1" s="33"/>
      <c r="I1" s="42"/>
      <c r="J1" s="42"/>
      <c r="K1" s="42"/>
      <c r="L1" s="42"/>
      <c r="M1" s="42"/>
      <c r="N1" s="42"/>
      <c r="O1" s="42"/>
    </row>
    <row r="2" spans="1:16" s="5" customFormat="1" ht="65.25" customHeight="1" x14ac:dyDescent="0.3">
      <c r="A2" s="40" t="s">
        <v>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s="7" customFormat="1" ht="23.25" customHeight="1" x14ac:dyDescent="0.25">
      <c r="A3" s="32"/>
      <c r="B3" s="6" t="s">
        <v>14</v>
      </c>
      <c r="C3" s="38" t="s">
        <v>16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s="7" customFormat="1" ht="21.75" customHeight="1" x14ac:dyDescent="0.25">
      <c r="A4" s="32"/>
      <c r="B4" s="32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6" s="7" customFormat="1" ht="40.5" customHeight="1" x14ac:dyDescent="0.25">
      <c r="A5" s="43" t="s">
        <v>0</v>
      </c>
      <c r="B5" s="43" t="s">
        <v>9</v>
      </c>
      <c r="C5" s="43" t="s">
        <v>1</v>
      </c>
      <c r="D5" s="43" t="s">
        <v>2</v>
      </c>
      <c r="E5" s="48" t="s">
        <v>10</v>
      </c>
      <c r="F5" s="48"/>
      <c r="G5" s="48"/>
      <c r="H5" s="32"/>
      <c r="I5" s="44" t="s">
        <v>12</v>
      </c>
      <c r="J5" s="44"/>
      <c r="K5" s="44"/>
      <c r="L5" s="49" t="s">
        <v>15</v>
      </c>
      <c r="M5" s="49"/>
      <c r="N5" s="49"/>
      <c r="O5" s="49"/>
    </row>
    <row r="6" spans="1:16" ht="198.75" customHeight="1" x14ac:dyDescent="0.2">
      <c r="A6" s="43"/>
      <c r="B6" s="43"/>
      <c r="C6" s="43"/>
      <c r="D6" s="43"/>
      <c r="E6" s="20" t="s">
        <v>24</v>
      </c>
      <c r="F6" s="20" t="s">
        <v>25</v>
      </c>
      <c r="G6" s="20" t="s">
        <v>26</v>
      </c>
      <c r="H6" s="31" t="s">
        <v>5</v>
      </c>
      <c r="I6" s="31" t="s">
        <v>4</v>
      </c>
      <c r="J6" s="31" t="s">
        <v>3</v>
      </c>
      <c r="K6" s="31" t="s">
        <v>18</v>
      </c>
      <c r="L6" s="8" t="s">
        <v>19</v>
      </c>
      <c r="M6" s="31" t="s">
        <v>7</v>
      </c>
      <c r="N6" s="31" t="s">
        <v>8</v>
      </c>
      <c r="O6" s="31" t="s">
        <v>11</v>
      </c>
    </row>
    <row r="7" spans="1:16" ht="49.5" customHeight="1" x14ac:dyDescent="0.2">
      <c r="A7" s="37">
        <v>1</v>
      </c>
      <c r="B7" s="35" t="s">
        <v>23</v>
      </c>
      <c r="C7" s="6" t="s">
        <v>21</v>
      </c>
      <c r="D7" s="36">
        <v>2</v>
      </c>
      <c r="E7" s="21">
        <v>4120</v>
      </c>
      <c r="F7" s="21">
        <v>4400</v>
      </c>
      <c r="G7" s="21">
        <v>4800</v>
      </c>
      <c r="H7" s="3"/>
      <c r="I7" s="3">
        <f>AVERAGE(E7:G7)</f>
        <v>4440</v>
      </c>
      <c r="J7" s="3">
        <f>SQRT(((SUM((POWER(G7-I7,2)),(POWER(F7-I7,2)),(POWER(E7-I7,2)))/(COLUMNS(E7:G7)-1))))</f>
        <v>341.76014981270123</v>
      </c>
      <c r="K7" s="3">
        <f>J7/I7*100</f>
        <v>7.6973006714572341</v>
      </c>
      <c r="L7" s="3">
        <f>((D7/3)*(SUM(E7:G7)))</f>
        <v>8880</v>
      </c>
      <c r="M7" s="3">
        <f>L7/D7</f>
        <v>4440</v>
      </c>
      <c r="N7" s="3">
        <f t="shared" ref="N7:N8" si="0">ROUNDDOWN(M7,2)</f>
        <v>4440</v>
      </c>
      <c r="O7" s="3">
        <f>N7*D7</f>
        <v>8880</v>
      </c>
      <c r="P7" s="19"/>
    </row>
    <row r="8" spans="1:16" ht="36.75" customHeight="1" x14ac:dyDescent="0.2">
      <c r="A8" s="37">
        <v>1</v>
      </c>
      <c r="B8" s="35" t="s">
        <v>27</v>
      </c>
      <c r="C8" s="6" t="s">
        <v>21</v>
      </c>
      <c r="D8" s="36">
        <v>3</v>
      </c>
      <c r="E8" s="21">
        <v>15880</v>
      </c>
      <c r="F8" s="21">
        <v>16900</v>
      </c>
      <c r="G8" s="21">
        <v>18200</v>
      </c>
      <c r="H8" s="3"/>
      <c r="I8" s="3">
        <f>AVERAGE(E8:G8)</f>
        <v>16993.333333333332</v>
      </c>
      <c r="J8" s="3">
        <f>SQRT(((SUM((POWER(G8-I8,2)),(POWER(F8-I8,2)),(POWER(E8-I8,2)))/(COLUMNS(E8:G8)-1))))</f>
        <v>1162.8126819627198</v>
      </c>
      <c r="K8" s="3">
        <f>J8/I8*100</f>
        <v>6.8427580343039613</v>
      </c>
      <c r="L8" s="3">
        <f>((D8/3)*(SUM(E8:G8)))</f>
        <v>50980</v>
      </c>
      <c r="M8" s="3">
        <f>L8/D8</f>
        <v>16993.333333333332</v>
      </c>
      <c r="N8" s="3">
        <f t="shared" si="0"/>
        <v>16993.330000000002</v>
      </c>
      <c r="O8" s="3">
        <f>N8*D8</f>
        <v>50979.990000000005</v>
      </c>
      <c r="P8" s="19"/>
    </row>
    <row r="9" spans="1:16" ht="42.75" customHeight="1" x14ac:dyDescent="0.2">
      <c r="A9" s="32">
        <v>1</v>
      </c>
      <c r="B9" s="35" t="s">
        <v>28</v>
      </c>
      <c r="C9" s="6" t="s">
        <v>21</v>
      </c>
      <c r="D9" s="1">
        <v>2</v>
      </c>
      <c r="E9" s="21">
        <v>11815</v>
      </c>
      <c r="F9" s="21">
        <v>12700</v>
      </c>
      <c r="G9" s="21">
        <v>13500</v>
      </c>
      <c r="H9" s="3"/>
      <c r="I9" s="3">
        <f>AVERAGE(E9:G9)</f>
        <v>12671.666666666666</v>
      </c>
      <c r="J9" s="3">
        <f>SQRT(((SUM((POWER(G9-I9,2)),(POWER(F9-I9,2)),(POWER(E9-I9,2)))/(COLUMNS(E9:G9)-1))))</f>
        <v>842.85724374494964</v>
      </c>
      <c r="K9" s="3">
        <f>J9/I9*100</f>
        <v>6.6515105385633282</v>
      </c>
      <c r="L9" s="3">
        <f>((D9/3)*(SUM(E9:G9)))</f>
        <v>25343.333333333332</v>
      </c>
      <c r="M9" s="3">
        <f>L9/D9</f>
        <v>12671.666666666666</v>
      </c>
      <c r="N9" s="3">
        <f t="shared" ref="N9" si="1">ROUNDDOWN(M9,2)</f>
        <v>12671.66</v>
      </c>
      <c r="O9" s="3">
        <f>N9*D9</f>
        <v>25343.32</v>
      </c>
      <c r="P9" s="19"/>
    </row>
    <row r="10" spans="1:16" ht="29.25" customHeight="1" x14ac:dyDescent="0.2">
      <c r="A10" s="22"/>
      <c r="B10" s="23" t="s">
        <v>22</v>
      </c>
      <c r="C10" s="23"/>
      <c r="D10" s="24"/>
      <c r="E10" s="25">
        <f>E7*D7+E8*D8+E9*D9</f>
        <v>79510</v>
      </c>
      <c r="F10" s="25">
        <f>F7*D7+F8*D8+F9*D9</f>
        <v>84900</v>
      </c>
      <c r="G10" s="25">
        <f>G7*D7+G8*D8+G9*D9</f>
        <v>91200</v>
      </c>
      <c r="H10" s="3" t="s">
        <v>6</v>
      </c>
      <c r="I10" s="26"/>
      <c r="J10" s="27"/>
      <c r="K10" s="27"/>
      <c r="L10" s="26"/>
      <c r="M10" s="28"/>
      <c r="N10" s="29"/>
      <c r="O10" s="30">
        <f>SUM(O7:O9)</f>
        <v>85203.31</v>
      </c>
      <c r="P10" s="19"/>
    </row>
    <row r="11" spans="1:16" s="9" customFormat="1" ht="48" customHeight="1" x14ac:dyDescent="0.25">
      <c r="A11" s="45" t="s">
        <v>30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 t="e">
        <f>SUM(#REF!)</f>
        <v>#REF!</v>
      </c>
    </row>
    <row r="12" spans="1:16" s="9" customFormat="1" ht="29.25" customHeight="1" x14ac:dyDescent="0.25">
      <c r="A12" s="45" t="s">
        <v>20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  <row r="13" spans="1:16" s="9" customFormat="1" ht="31.5" customHeight="1" x14ac:dyDescent="0.25">
      <c r="A13" s="50" t="s">
        <v>13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16" s="9" customFormat="1" ht="33" customHeight="1" x14ac:dyDescent="0.25">
      <c r="A14" s="47" t="s">
        <v>31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6" s="9" customFormat="1" ht="10.5" customHeight="1" x14ac:dyDescent="0.25">
      <c r="A15" s="10"/>
      <c r="B15" s="10"/>
      <c r="C15" s="10"/>
      <c r="D15" s="10"/>
      <c r="E15" s="11"/>
      <c r="F15" s="11"/>
      <c r="G15" s="11"/>
      <c r="H15" s="10"/>
      <c r="I15" s="10"/>
      <c r="J15" s="10"/>
      <c r="K15" s="10"/>
      <c r="L15" s="10"/>
      <c r="M15" s="10"/>
      <c r="N15" s="10"/>
      <c r="O15" s="10"/>
    </row>
    <row r="16" spans="1:16" s="9" customFormat="1" ht="9.75" customHeight="1" x14ac:dyDescent="0.3">
      <c r="A16" s="12"/>
      <c r="B16" s="12"/>
      <c r="C16" s="12"/>
      <c r="D16" s="5"/>
      <c r="E16" s="13"/>
      <c r="F16" s="14"/>
      <c r="G16" s="15"/>
      <c r="H16" s="16"/>
      <c r="I16" s="16"/>
      <c r="J16" s="16"/>
      <c r="K16" s="16"/>
      <c r="L16" s="16"/>
      <c r="M16" s="16"/>
      <c r="N16" s="16"/>
      <c r="O16" s="16"/>
    </row>
    <row r="17" spans="1:15" s="17" customFormat="1" ht="11.25" customHeight="1" x14ac:dyDescent="0.25">
      <c r="A17" s="7"/>
      <c r="B17" s="7"/>
      <c r="C17" s="7"/>
      <c r="D17" s="7"/>
      <c r="E17" s="18"/>
      <c r="F17" s="18"/>
      <c r="G17" s="18"/>
      <c r="H17" s="7"/>
      <c r="I17" s="7"/>
      <c r="J17" s="7"/>
      <c r="K17" s="7"/>
      <c r="L17" s="7"/>
      <c r="M17" s="7"/>
      <c r="N17" s="7"/>
      <c r="O17" s="7"/>
    </row>
    <row r="18" spans="1:15" s="7" customFormat="1" ht="15.75" x14ac:dyDescent="0.25">
      <c r="A18" s="4"/>
      <c r="B18" s="4"/>
      <c r="C18" s="4"/>
      <c r="D18" s="4"/>
      <c r="E18" s="19"/>
      <c r="F18" s="19"/>
      <c r="G18" s="19"/>
      <c r="H18" s="4"/>
      <c r="I18" s="4"/>
      <c r="J18" s="4"/>
      <c r="K18" s="4"/>
      <c r="L18" s="4"/>
      <c r="M18" s="4"/>
      <c r="N18" s="4"/>
      <c r="O18" s="4"/>
    </row>
  </sheetData>
  <mergeCells count="15">
    <mergeCell ref="A11:O11"/>
    <mergeCell ref="A14:O14"/>
    <mergeCell ref="D5:D6"/>
    <mergeCell ref="E5:G5"/>
    <mergeCell ref="C5:C6"/>
    <mergeCell ref="L5:O5"/>
    <mergeCell ref="A12:O12"/>
    <mergeCell ref="A13:O13"/>
    <mergeCell ref="C3:O3"/>
    <mergeCell ref="C4:O4"/>
    <mergeCell ref="A2:O2"/>
    <mergeCell ref="I1:O1"/>
    <mergeCell ref="A5:A6"/>
    <mergeCell ref="B5:B6"/>
    <mergeCell ref="I5:K5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17</v>
      </c>
    </row>
    <row r="2" spans="1:5" x14ac:dyDescent="0.25">
      <c r="A2">
        <v>1</v>
      </c>
      <c r="B2" s="2">
        <v>2</v>
      </c>
      <c r="C2" s="2">
        <v>4800</v>
      </c>
      <c r="D2" s="2">
        <f>B2*C2</f>
        <v>9600</v>
      </c>
      <c r="E2" s="2"/>
    </row>
    <row r="3" spans="1:5" x14ac:dyDescent="0.25">
      <c r="A3">
        <v>2</v>
      </c>
      <c r="B3" s="2">
        <v>3</v>
      </c>
      <c r="C3" s="2">
        <v>5000</v>
      </c>
      <c r="D3" s="2">
        <f>B3*C3</f>
        <v>15000</v>
      </c>
      <c r="E3" s="2"/>
    </row>
    <row r="4" spans="1:5" x14ac:dyDescent="0.25">
      <c r="A4">
        <v>3</v>
      </c>
      <c r="B4" s="2">
        <v>3</v>
      </c>
      <c r="C4" s="2">
        <v>5000</v>
      </c>
      <c r="D4" s="2">
        <f t="shared" ref="D4:D5" si="0">B4*C4</f>
        <v>15000</v>
      </c>
      <c r="E4" s="2"/>
    </row>
    <row r="5" spans="1:5" x14ac:dyDescent="0.25">
      <c r="A5">
        <v>4</v>
      </c>
      <c r="B5" s="2">
        <v>3</v>
      </c>
      <c r="C5" s="2">
        <v>5000</v>
      </c>
      <c r="D5" s="2">
        <f t="shared" si="0"/>
        <v>15000</v>
      </c>
      <c r="E5" s="2"/>
    </row>
    <row r="6" spans="1:5" x14ac:dyDescent="0.25">
      <c r="D6" s="2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Евгения Дьяконова</cp:lastModifiedBy>
  <cp:lastPrinted>2026-08-17T09:29:44Z</cp:lastPrinted>
  <dcterms:created xsi:type="dcterms:W3CDTF">2014-01-15T18:15:09Z</dcterms:created>
  <dcterms:modified xsi:type="dcterms:W3CDTF">2026-08-17T11:27:09Z</dcterms:modified>
</cp:coreProperties>
</file>