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Default Extension="svg" ContentType="image/svg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Расчет цены (за ед.)" sheetId="1" state="visible" r:id="rId1"/>
  </sheets>
  <definedNames>
    <definedName name="_xlnm.Print_Area" localSheetId="0">'Расчет цены (за ед.)'!$A$1:$Q$17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<sst xmlns="http://schemas.openxmlformats.org/spreadsheetml/2006/main" count="41" uniqueCount="41">
  <si>
    <t xml:space="preserve">ОБОСНОВАНИЕ НАЧАЛЬНОЙ  (МАКСИМАЛЬНОЙ) ЦЕНЫ КОНТРАКТА (НМЦК) на поставку товара</t>
  </si>
  <si>
    <t xml:space="preserve">Начальная (максимальная) цена контракта установлена в соответствии с приказом Минэкономразвития РФ от 02,10,13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 методом сопоставимых рыночных цен (анализа рынка) на товары, являющиеся предметом аукциона, так как является приоритетным для определения и обоснования НМЦК, В соответствии с п, 3,7,1, вышеуказанного нормативного акта Заказчиком были направлены соответствующие запросы о предоставлении ценовой информации Поставщикам товаров, являющихся предметом закупки, осуществлен поиск ценовой информации в реестре контрактов, заключенных заказчиками, исследованы информационные сайты, В соответствии  с п,3,19, Заказчик использовал цены предлагаемые тремя различными Поставщиками</t>
  </si>
  <si>
    <t>№</t>
  </si>
  <si>
    <t xml:space="preserve">Наименование предмета контракта</t>
  </si>
  <si>
    <t xml:space="preserve">ОКПД 2/КТРУ</t>
  </si>
  <si>
    <t xml:space="preserve">Ед. изм</t>
  </si>
  <si>
    <t>Кол-во</t>
  </si>
  <si>
    <t xml:space="preserve">Коммерческие предложения (руб./ед.изм.)</t>
  </si>
  <si>
    <t xml:space="preserve">Однородность совокупности значений выявленных цен, используемых в расчете Н(М)ЦК, ЦКЕП</t>
  </si>
  <si>
    <t xml:space="preserve">Н(М)ЦК, ЦКЕП, определяемая методом сопоставимых рыночных цен (анализа рынка)*</t>
  </si>
  <si>
    <t xml:space="preserve">Поставщик №1 </t>
  </si>
  <si>
    <t xml:space="preserve">Поставщик №2 </t>
  </si>
  <si>
    <t xml:space="preserve">Поставщик №3 </t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</si>
  <si>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</si>
  <si>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</si>
  <si>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           </t>
    </r>
    <r>
      <rPr>
        <i/>
        <sz val="10"/>
        <color indexed="64"/>
        <rFont val="Times New Roman"/>
      </rPr>
      <t xml:space="preserve">         (не должен превышать 33%)</t>
    </r>
  </si>
  <si>
    <r>
      <t/>
    </r>
    <r>
      <rPr>
        <b/>
        <sz val="10"/>
        <color indexed="64"/>
        <rFont val="Times New Roman"/>
      </rPr>
      <t xml:space="preserve">Расчет Н(М)ЦК по формуле</t>
    </r>
    <r>
      <rPr>
        <sz val="10"/>
        <color indexed="64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</si>
  <si>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Цена за единицу изм. (руб.)</t>
  </si>
  <si>
    <t xml:space="preserve">Н(М)ЦК, ЦКЕП контракта с учетом округления цены за единицу (руб.)</t>
  </si>
  <si>
    <t xml:space="preserve">Цена за ед., руб.</t>
  </si>
  <si>
    <t xml:space="preserve">Цена, всего, руб.</t>
  </si>
  <si>
    <t xml:space="preserve">Бумага Ballet Classic (А4, марка В, 80 г/кв.м, 500 л)</t>
  </si>
  <si>
    <t>17.12.14.110</t>
  </si>
  <si>
    <t>пач</t>
  </si>
  <si>
    <t xml:space="preserve">Мешки для мусора Luscan 120 л черные (ПВД 45 мкм, 20 штук)</t>
  </si>
  <si>
    <t>22.22.12.130</t>
  </si>
  <si>
    <t>рул.</t>
  </si>
  <si>
    <t xml:space="preserve">Мешки для мусора ПНД 30л 10мкм 30шт/рул черные 48х58см Luscan</t>
  </si>
  <si>
    <t xml:space="preserve">Полотенца бумажные д/дисп Veiro Prof Comf 2сл 200лx20пач/кор V-слож KV205</t>
  </si>
  <si>
    <t>17.22.11.130</t>
  </si>
  <si>
    <t>упак.</t>
  </si>
  <si>
    <t xml:space="preserve">Освежитель воздуха Air Wick Сибирская сказка Травян. чай и Зимний лес 290мл</t>
  </si>
  <si>
    <t>20.41.41.000</t>
  </si>
  <si>
    <t>шт</t>
  </si>
  <si>
    <t xml:space="preserve">Освежитель воздуха CHIRTON Альпийская свежесть 300мл</t>
  </si>
  <si>
    <t xml:space="preserve">Освежитель воздуха CHIRTON После дождя 300мл</t>
  </si>
  <si>
    <t xml:space="preserve">Мыло жидкое ЗОДИАК 5л Алоэ-Вера Антибактериальное</t>
  </si>
  <si>
    <t>20.41.31.130</t>
  </si>
  <si>
    <t xml:space="preserve">Бумага туалетная Papia Белая 3сл бел 100%цел втул 16,8м 140л 12рул/уп</t>
  </si>
  <si>
    <t>17.22.11.110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</si>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</sst>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_-* #,##0.00&quot;р.&quot;_-;\-* #,##0.00&quot;р.&quot;_-;_-* &quot;-&quot;??&quot;р.&quot;_-;_-@_-"/>
    <numFmt numFmtId="165" formatCode="_-* #,##0&quot;р.&quot;_-;\-* #,##0&quot;р.&quot;_-;_-* &quot;-&quot;&quot;р.&quot;_-;_-@_-"/>
    <numFmt numFmtId="166" formatCode="_-* #,##0.00_р_._-;\-* #,##0.00_р_._-;_-* &quot;-&quot;??_р_._-;_-@_-"/>
    <numFmt numFmtId="167" formatCode="_-* #,##0_р_._-;\-* #,##0_р_._-;_-* &quot;-&quot;_р_._-;_-@_-"/>
  </numFmts>
  <fonts count="24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theme="10" tint="0"/>
      <name val="Calibri"/>
    </font>
    <font>
      <sz val="11.000000"/>
      <color indexed="64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1.000000"/>
      <color theme="11" tint="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color indexed="64"/>
      <name val="Times New Roman"/>
    </font>
    <font>
      <b/>
      <sz val="10.000000"/>
      <color indexed="64"/>
      <name val="Times New Roman"/>
    </font>
    <font>
      <b/>
      <sz val="10.000000"/>
      <name val="Times New Roman"/>
    </font>
    <font>
      <sz val="11.000000"/>
      <color indexed="64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0" applyNumberFormat="1" applyFont="1" applyFill="1" applyBorder="1">
      <alignment vertical="top"/>
    </xf>
    <xf fontId="6" fillId="0" borderId="0" numFmtId="164" applyNumberFormat="1" applyFont="1" applyFill="1" applyBorder="1"/>
    <xf fontId="6" fillId="0" borderId="0" numFmtId="165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7" borderId="7" numFmtId="0" applyNumberFormat="1" applyFont="1" applyFill="1" applyBorder="1"/>
    <xf fontId="12" fillId="0" borderId="0" numFmtId="0" applyNumberFormat="1" applyFont="1" applyFill="1" applyBorder="1"/>
    <xf fontId="13" fillId="28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29" borderId="0" numFmtId="0" applyNumberFormat="1" applyFont="1" applyFill="1" applyBorder="1"/>
    <xf fontId="16" fillId="0" borderId="0" numFmtId="0" applyNumberFormat="1" applyFont="1" applyFill="1" applyBorder="1"/>
    <xf fontId="6" fillId="30" borderId="8" numFmtId="0" applyNumberFormat="1" applyFont="1" applyFill="1" applyBorder="1"/>
    <xf fontId="6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6" fillId="0" borderId="0" numFmtId="166" applyNumberFormat="1" applyFont="1" applyFill="1" applyBorder="1"/>
    <xf fontId="6" fillId="0" borderId="0" numFmtId="167" applyNumberFormat="1" applyFont="1" applyFill="1" applyBorder="1"/>
    <xf fontId="19" fillId="31" borderId="0" numFmtId="0" applyNumberFormat="1" applyFont="1" applyFill="1" applyBorder="1"/>
  </cellStyleXfs>
  <cellXfs count="16">
    <xf fontId="0" fillId="0" borderId="0" numFmtId="0" xfId="0"/>
    <xf fontId="20" fillId="0" borderId="0" numFmtId="0" xfId="0" applyFont="1"/>
    <xf fontId="21" fillId="0" borderId="10" numFmtId="0" xfId="0" applyFont="1" applyBorder="1" applyAlignment="1">
      <alignment horizontal="center" vertical="center"/>
    </xf>
    <xf fontId="20" fillId="0" borderId="10" numFmtId="0" xfId="0" applyFont="1" applyBorder="1" applyAlignment="1">
      <alignment horizontal="center" vertical="center" wrapText="1"/>
    </xf>
    <xf fontId="21" fillId="0" borderId="10" numFmtId="0" xfId="0" applyFont="1" applyBorder="1" applyAlignment="1">
      <alignment horizontal="center" vertical="center" wrapText="1"/>
    </xf>
    <xf fontId="21" fillId="0" borderId="10" numFmtId="2" xfId="0" applyNumberFormat="1" applyFont="1" applyBorder="1" applyAlignment="1">
      <alignment horizontal="center" vertical="center" wrapText="1"/>
    </xf>
    <xf fontId="22" fillId="0" borderId="10" numFmtId="0" xfId="0" applyFont="1" applyBorder="1" applyAlignment="1">
      <alignment horizontal="center" vertical="center" wrapText="1"/>
    </xf>
    <xf fontId="20" fillId="32" borderId="10" numFmtId="0" xfId="0" applyFont="1" applyFill="1" applyBorder="1" applyAlignment="1">
      <alignment vertical="center" wrapText="1"/>
    </xf>
    <xf fontId="20" fillId="32" borderId="10" numFmtId="0" xfId="0" applyFont="1" applyFill="1" applyBorder="1" applyAlignment="1">
      <alignment horizontal="center" vertical="center" wrapText="1"/>
    </xf>
    <xf fontId="20" fillId="0" borderId="10" numFmtId="2" xfId="0" applyNumberFormat="1" applyFont="1" applyBorder="1" applyAlignment="1">
      <alignment horizontal="center" vertical="center" wrapText="1"/>
    </xf>
    <xf fontId="20" fillId="0" borderId="10" numFmtId="4" xfId="0" applyNumberFormat="1" applyFont="1" applyBorder="1" applyAlignment="1">
      <alignment horizontal="center" vertical="center" wrapText="1"/>
    </xf>
    <xf fontId="23" fillId="0" borderId="0" numFmtId="0" xfId="0" applyFont="1" applyAlignment="1" applyProtection="1">
      <alignment vertical="center"/>
      <protection locked="0"/>
    </xf>
    <xf fontId="21" fillId="0" borderId="11" numFmtId="0" xfId="0" applyFont="1" applyBorder="1" applyAlignment="1" applyProtection="1">
      <alignment horizontal="right" vertical="center" wrapText="1"/>
      <protection locked="0"/>
    </xf>
    <xf fontId="21" fillId="0" borderId="12" numFmtId="0" xfId="0" applyFont="1" applyBorder="1" applyAlignment="1" applyProtection="1">
      <alignment horizontal="right" vertical="center" wrapText="1"/>
      <protection locked="0"/>
    </xf>
    <xf fontId="21" fillId="0" borderId="13" numFmtId="0" xfId="0" applyFont="1" applyBorder="1" applyAlignment="1" applyProtection="1">
      <alignment horizontal="right" vertical="center" wrapText="1"/>
      <protection locked="0"/>
    </xf>
    <xf fontId="21" fillId="0" borderId="10" numFmtId="164" xfId="0" applyNumberFormat="1" applyFont="1" applyBorder="1" applyAlignment="1" applyProtection="1">
      <alignment horizontal="center" vertical="center"/>
      <protection locked="0"/>
    </xf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13</xdr:col>
      <xdr:colOff>27346</xdr:colOff>
      <xdr:row>3</xdr:row>
      <xdr:rowOff>954248</xdr:rowOff>
    </xdr:from>
    <xdr:to>
      <xdr:col>14</xdr:col>
      <xdr:colOff>0</xdr:colOff>
      <xdr:row>3</xdr:row>
      <xdr:rowOff>1306056</xdr:rowOff>
    </xdr:to>
    <xdr:pic>
      <xdr:nvPicPr>
        <xdr:cNvPr id="4244" name="Picture 1"/>
        <xdr:cNvPicPr>
          <a:picLocks noChangeAspect="1"/>
        </xdr:cNvPicPr>
      </xdr:nvPicPr>
      <xdr:blipFill rotWithShape="1"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12</xdr:col>
      <xdr:colOff>27346</xdr:colOff>
      <xdr:row>3</xdr:row>
      <xdr:rowOff>933554</xdr:rowOff>
    </xdr:from>
    <xdr:to>
      <xdr:col>12</xdr:col>
      <xdr:colOff>1000125</xdr:colOff>
      <xdr:row>3</xdr:row>
      <xdr:rowOff>1372738</xdr:rowOff>
    </xdr:to>
    <xdr:pic>
      <xdr:nvPicPr>
        <xdr:cNvPr id="4245" name="Picture 2"/>
        <xdr:cNvPicPr>
          <a:picLocks noChangeAspect="1"/>
        </xdr:cNvPicPr>
      </xdr:nvPicPr>
      <xdr:blipFill rotWithShape="1"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14</xdr:col>
      <xdr:colOff>27737</xdr:colOff>
      <xdr:row>3</xdr:row>
      <xdr:rowOff>1639468</xdr:rowOff>
    </xdr:from>
    <xdr:to>
      <xdr:col>15</xdr:col>
      <xdr:colOff>9394</xdr:colOff>
      <xdr:row>3</xdr:row>
      <xdr:rowOff>1982078</xdr:rowOff>
    </xdr:to>
    <xdr:pic>
      <xdr:nvPicPr>
        <xdr:cNvPr id="4246" name="Picture 5"/>
        <xdr:cNvPicPr>
          <a:picLocks noChangeAspect="1"/>
        </xdr:cNvPicPr>
      </xdr:nvPicPr>
      <xdr:blipFill rotWithShape="1"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14</xdr:col>
      <xdr:colOff>155860</xdr:colOff>
      <xdr:row>3</xdr:row>
      <xdr:rowOff>1478510</xdr:rowOff>
    </xdr:from>
    <xdr:to>
      <xdr:col>14</xdr:col>
      <xdr:colOff>311720</xdr:colOff>
      <xdr:row>3</xdr:row>
      <xdr:rowOff>1706150</xdr:rowOff>
    </xdr:to>
    <xdr:pic>
      <xdr:nvPicPr>
        <xdr:cNvPr id="4247" name="Picture 6"/>
        <xdr:cNvPicPr>
          <a:picLocks noChangeAspect="1"/>
        </xdr:cNvPicPr>
      </xdr:nvPicPr>
      <xdr:blipFill rotWithShape="1"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14</xdr:col>
      <xdr:colOff>27737</xdr:colOff>
      <xdr:row>3</xdr:row>
      <xdr:rowOff>1639468</xdr:rowOff>
    </xdr:from>
    <xdr:to>
      <xdr:col>15</xdr:col>
      <xdr:colOff>9394</xdr:colOff>
      <xdr:row>3</xdr:row>
      <xdr:rowOff>1982078</xdr:rowOff>
    </xdr:to>
    <xdr:pic>
      <xdr:nvPicPr>
        <xdr:cNvPr id="4248" name="Picture 5"/>
        <xdr:cNvPicPr>
          <a:picLocks noChangeAspect="1"/>
        </xdr:cNvPicPr>
      </xdr:nvPicPr>
      <xdr:blipFill rotWithShape="1">
        <a:blip r:embed="rId5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14</xdr:col>
      <xdr:colOff>155860</xdr:colOff>
      <xdr:row>3</xdr:row>
      <xdr:rowOff>1478510</xdr:rowOff>
    </xdr:from>
    <xdr:to>
      <xdr:col>14</xdr:col>
      <xdr:colOff>311720</xdr:colOff>
      <xdr:row>3</xdr:row>
      <xdr:rowOff>1706150</xdr:rowOff>
    </xdr:to>
    <xdr:pic>
      <xdr:nvPicPr>
        <xdr:cNvPr id="4249" name="Picture 6"/>
        <xdr:cNvPicPr>
          <a:picLocks noChangeAspect="1"/>
        </xdr:cNvPicPr>
      </xdr:nvPicPr>
      <xdr:blipFill rotWithShape="1">
        <a:blip r:embed="rId7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14</xdr:col>
      <xdr:colOff>137367</xdr:colOff>
      <xdr:row>4</xdr:row>
      <xdr:rowOff>1001241</xdr:rowOff>
    </xdr:from>
    <xdr:to>
      <xdr:col>14</xdr:col>
      <xdr:colOff>402858</xdr:colOff>
      <xdr:row>4</xdr:row>
      <xdr:rowOff>1222027</xdr:rowOff>
    </xdr:to>
    <xdr:pic>
      <xdr:nvPicPr>
        <xdr:cNvPr id="4250" name="Picture 6"/>
        <xdr:cNvPicPr>
          <a:picLocks noChangeAspect="1"/>
        </xdr:cNvPicPr>
      </xdr:nvPicPr>
      <xdr:blipFill rotWithShape="1">
        <a:blip r:embed="rId7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90" workbookViewId="0">
      <selection activeCell="A1" activeCellId="0" sqref="A1:Q1"/>
    </sheetView>
  </sheetViews>
  <sheetFormatPr baseColWidth="8" defaultRowHeight="12.75" customHeight="1"/>
  <cols>
    <col customWidth="1" min="1" max="1" style="1" width="3.1406200000000002"/>
    <col customWidth="1" min="2" max="2" style="1" width="52.570300000000003"/>
    <col bestFit="1" customWidth="1" min="3" max="3" style="1" width="13.5703"/>
    <col bestFit="1" customWidth="1" min="4" max="4" style="1" width="6.8554700000000004"/>
    <col customWidth="1" min="5" max="5" style="1" width="6.8554700000000004"/>
    <col customWidth="1" min="6" max="7" style="1" width="14.5703"/>
    <col customWidth="1" min="8" max="11" style="1" width="14.425800000000001"/>
    <col customWidth="1" min="12" max="12" style="1" width="15.5703"/>
    <col customWidth="1" min="13" max="13" style="1" width="15.425800000000001"/>
    <col customWidth="1" min="14" max="14" style="1" width="14.425800000000001"/>
    <col customWidth="1" min="15" max="15" style="1" width="21.140599999999999"/>
    <col customWidth="1" min="16" max="16" style="1" width="14.855499999999999"/>
    <col customWidth="1" min="17" max="17" style="1" width="17.5703"/>
    <col customWidth="1" min="18" max="257" style="1" width="9.1406200000000002"/>
  </cols>
  <sheetData>
    <row r="1" ht="12.7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59.2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46.350000000000001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/>
      <c r="I3" s="4"/>
      <c r="J3" s="4"/>
      <c r="K3" s="4"/>
      <c r="L3" s="5" t="s">
        <v>8</v>
      </c>
      <c r="M3" s="5"/>
      <c r="N3" s="5"/>
      <c r="O3" s="4" t="s">
        <v>9</v>
      </c>
      <c r="P3" s="4"/>
      <c r="Q3" s="4"/>
    </row>
    <row r="4" ht="46.350000000000001" customHeight="1">
      <c r="A4" s="4"/>
      <c r="B4" s="4"/>
      <c r="C4" s="4"/>
      <c r="D4" s="4"/>
      <c r="E4" s="4"/>
      <c r="F4" s="4" t="s">
        <v>10</v>
      </c>
      <c r="G4" s="4"/>
      <c r="H4" s="4" t="s">
        <v>11</v>
      </c>
      <c r="I4" s="4"/>
      <c r="J4" s="4" t="s">
        <v>12</v>
      </c>
      <c r="K4" s="4"/>
      <c r="L4" s="4" t="s">
        <v>13</v>
      </c>
      <c r="M4" s="4" t="s">
        <v>14</v>
      </c>
      <c r="N4" s="4" t="s">
        <v>15</v>
      </c>
      <c r="O4" s="3" t="s">
        <v>16</v>
      </c>
      <c r="P4" s="4" t="s">
        <v>17</v>
      </c>
      <c r="Q4" s="4" t="s">
        <v>18</v>
      </c>
    </row>
    <row r="5" ht="103.5" customHeight="1">
      <c r="A5" s="4"/>
      <c r="B5" s="4"/>
      <c r="C5" s="4"/>
      <c r="D5" s="4"/>
      <c r="E5" s="4"/>
      <c r="F5" s="6" t="s">
        <v>19</v>
      </c>
      <c r="G5" s="6" t="s">
        <v>20</v>
      </c>
      <c r="H5" s="6" t="s">
        <v>19</v>
      </c>
      <c r="I5" s="6" t="s">
        <v>20</v>
      </c>
      <c r="J5" s="6" t="s">
        <v>19</v>
      </c>
      <c r="K5" s="6" t="s">
        <v>20</v>
      </c>
      <c r="L5" s="4"/>
      <c r="M5" s="4"/>
      <c r="N5" s="4"/>
      <c r="O5" s="3"/>
      <c r="P5" s="4"/>
      <c r="Q5" s="4"/>
    </row>
    <row r="6" ht="12.75">
      <c r="A6" s="3">
        <v>1</v>
      </c>
      <c r="B6" s="7" t="s">
        <v>21</v>
      </c>
      <c r="C6" s="7" t="s">
        <v>22</v>
      </c>
      <c r="D6" s="3" t="s">
        <v>23</v>
      </c>
      <c r="E6" s="8">
        <v>110</v>
      </c>
      <c r="F6" s="8">
        <v>459</v>
      </c>
      <c r="G6" s="3">
        <f>F6*E6</f>
        <v>50490</v>
      </c>
      <c r="H6" s="8">
        <v>463.58999999999997</v>
      </c>
      <c r="I6" s="8">
        <f>H6*E6</f>
        <v>50994.899999999994</v>
      </c>
      <c r="J6" s="8">
        <v>495.72000000000003</v>
      </c>
      <c r="K6" s="8">
        <f>J6*E6</f>
        <v>54529.200000000004</v>
      </c>
      <c r="L6" s="3">
        <f t="shared" ref="L6:L14" si="0">AVERAGE(F6,H6,J6)</f>
        <v>472.76999999999998</v>
      </c>
      <c r="M6" s="3">
        <f t="shared" ref="M6:M14" si="1">SQRT(((SUM((POWER(J6-L6,2)),(POWER(H6-L6,2)),(POWER(F6-L6,2))))/(3-1)))</f>
        <v>20.007346150851713</v>
      </c>
      <c r="N6" s="3">
        <f t="shared" ref="N6:N14" si="2">M6/L6*100</f>
        <v>4.231940721884154</v>
      </c>
      <c r="O6" s="9">
        <f t="shared" ref="O6:O14" si="3">((E6/3)*(SUM(F6,H6,J6)))</f>
        <v>52004.699999999997</v>
      </c>
      <c r="P6" s="10">
        <f t="shared" ref="P6:P14" si="4">O6/E6</f>
        <v>472.76999999999998</v>
      </c>
      <c r="Q6" s="9">
        <f t="shared" ref="Q6:Q14" si="5">P6*E6</f>
        <v>52004.699999999997</v>
      </c>
    </row>
    <row r="7" ht="12.75">
      <c r="A7" s="3">
        <v>2</v>
      </c>
      <c r="B7" s="7" t="s">
        <v>24</v>
      </c>
      <c r="C7" s="7" t="s">
        <v>25</v>
      </c>
      <c r="D7" s="3" t="s">
        <v>26</v>
      </c>
      <c r="E7" s="8">
        <v>40</v>
      </c>
      <c r="F7" s="8">
        <v>452</v>
      </c>
      <c r="G7" s="3">
        <f>F7*E7</f>
        <v>18080</v>
      </c>
      <c r="H7" s="8">
        <v>456.51999999999998</v>
      </c>
      <c r="I7" s="8">
        <f>H7*E7</f>
        <v>18260.799999999999</v>
      </c>
      <c r="J7" s="8">
        <v>479.12</v>
      </c>
      <c r="K7" s="8">
        <f>J7*E7</f>
        <v>19164.799999999999</v>
      </c>
      <c r="L7" s="3">
        <f t="shared" si="0"/>
        <v>462.54666666666662</v>
      </c>
      <c r="M7" s="3">
        <f t="shared" si="1"/>
        <v>14.529767146562724</v>
      </c>
      <c r="N7" s="3">
        <f t="shared" si="2"/>
        <v>3.1412543195416811</v>
      </c>
      <c r="O7" s="9">
        <f t="shared" si="3"/>
        <v>18501.866666666665</v>
      </c>
      <c r="P7" s="10">
        <f t="shared" si="4"/>
        <v>462.54666666666662</v>
      </c>
      <c r="Q7" s="9">
        <f t="shared" si="5"/>
        <v>18501.866666666665</v>
      </c>
    </row>
    <row r="8" ht="24">
      <c r="A8" s="3">
        <v>3</v>
      </c>
      <c r="B8" s="7" t="s">
        <v>27</v>
      </c>
      <c r="C8" s="7" t="s">
        <v>25</v>
      </c>
      <c r="D8" s="3" t="s">
        <v>26</v>
      </c>
      <c r="E8" s="8">
        <v>60</v>
      </c>
      <c r="F8" s="8">
        <v>73.150000000000006</v>
      </c>
      <c r="G8" s="3">
        <f>F8*E8</f>
        <v>4389</v>
      </c>
      <c r="H8" s="8">
        <v>75.340000000000003</v>
      </c>
      <c r="I8" s="8">
        <f>H8*E8</f>
        <v>4520.4000000000005</v>
      </c>
      <c r="J8" s="8">
        <v>77.540000000000006</v>
      </c>
      <c r="K8" s="8">
        <f>J8*E8</f>
        <v>4652.4000000000005</v>
      </c>
      <c r="L8" s="3">
        <f t="shared" si="0"/>
        <v>75.343333333333348</v>
      </c>
      <c r="M8" s="3">
        <f t="shared" si="1"/>
        <v>2.1950018982527859</v>
      </c>
      <c r="N8" s="3">
        <f t="shared" si="2"/>
        <v>2.9133326083963884</v>
      </c>
      <c r="O8" s="9">
        <f t="shared" si="3"/>
        <v>4520.6000000000004</v>
      </c>
      <c r="P8" s="10">
        <f t="shared" si="4"/>
        <v>75.343333333333334</v>
      </c>
      <c r="Q8" s="9">
        <f t="shared" si="5"/>
        <v>4520.6000000000004</v>
      </c>
    </row>
    <row r="9" ht="24">
      <c r="A9" s="3">
        <v>4</v>
      </c>
      <c r="B9" s="7" t="s">
        <v>28</v>
      </c>
      <c r="C9" s="7" t="s">
        <v>29</v>
      </c>
      <c r="D9" s="3" t="s">
        <v>30</v>
      </c>
      <c r="E9" s="8">
        <v>3</v>
      </c>
      <c r="F9" s="8">
        <v>2799</v>
      </c>
      <c r="G9" s="3">
        <f>F9*E9</f>
        <v>8397</v>
      </c>
      <c r="H9" s="8">
        <v>2826.9899999999998</v>
      </c>
      <c r="I9" s="8">
        <f>H9*E9</f>
        <v>8480.9699999999993</v>
      </c>
      <c r="J9" s="8">
        <v>2966.9400000000001</v>
      </c>
      <c r="K9" s="8">
        <f>J9*E9</f>
        <v>8900.8199999999997</v>
      </c>
      <c r="L9" s="3">
        <f t="shared" si="0"/>
        <v>2864.3099999999999</v>
      </c>
      <c r="M9" s="3">
        <f t="shared" si="1"/>
        <v>89.975261600064343</v>
      </c>
      <c r="N9" s="3">
        <f t="shared" si="2"/>
        <v>3.1412543195416816</v>
      </c>
      <c r="O9" s="9">
        <f t="shared" si="3"/>
        <v>8592.9300000000003</v>
      </c>
      <c r="P9" s="10">
        <f t="shared" si="4"/>
        <v>2864.3099999999999</v>
      </c>
      <c r="Q9" s="9">
        <f t="shared" si="5"/>
        <v>8592.9300000000003</v>
      </c>
    </row>
    <row r="10" ht="24">
      <c r="A10" s="3">
        <v>5</v>
      </c>
      <c r="B10" s="7" t="s">
        <v>31</v>
      </c>
      <c r="C10" s="7" t="s">
        <v>32</v>
      </c>
      <c r="D10" s="3" t="s">
        <v>33</v>
      </c>
      <c r="E10" s="8">
        <v>5</v>
      </c>
      <c r="F10" s="8">
        <v>202</v>
      </c>
      <c r="G10" s="3">
        <f>F10*E10</f>
        <v>1010</v>
      </c>
      <c r="H10" s="8">
        <v>212.09999999999999</v>
      </c>
      <c r="I10" s="8">
        <f>H10*E10</f>
        <v>1060.5</v>
      </c>
      <c r="J10" s="8">
        <v>214.12</v>
      </c>
      <c r="K10" s="8">
        <f>J10*E10</f>
        <v>1070.5999999999999</v>
      </c>
      <c r="L10" s="3">
        <f t="shared" si="0"/>
        <v>209.40666666666667</v>
      </c>
      <c r="M10" s="3">
        <f t="shared" si="1"/>
        <v>6.4933915124019235</v>
      </c>
      <c r="N10" s="3">
        <f t="shared" si="2"/>
        <v>3.100852334724423</v>
      </c>
      <c r="O10" s="9">
        <f t="shared" si="3"/>
        <v>1047.0333333333335</v>
      </c>
      <c r="P10" s="10">
        <f t="shared" si="4"/>
        <v>209.40666666666669</v>
      </c>
      <c r="Q10" s="9">
        <f t="shared" si="5"/>
        <v>1047.0333333333335</v>
      </c>
    </row>
    <row r="11" ht="12.75">
      <c r="A11" s="3">
        <v>6</v>
      </c>
      <c r="B11" s="7" t="s">
        <v>34</v>
      </c>
      <c r="C11" s="7" t="s">
        <v>32</v>
      </c>
      <c r="D11" s="3" t="s">
        <v>33</v>
      </c>
      <c r="E11" s="8">
        <v>5</v>
      </c>
      <c r="F11" s="8">
        <v>118</v>
      </c>
      <c r="G11" s="3">
        <f>F11*E11</f>
        <v>590</v>
      </c>
      <c r="H11" s="8">
        <v>123.90000000000001</v>
      </c>
      <c r="I11" s="8">
        <f>H11*E11</f>
        <v>619.5</v>
      </c>
      <c r="J11" s="8">
        <v>127.44</v>
      </c>
      <c r="K11" s="8">
        <f>J11*E11</f>
        <v>637.20000000000005</v>
      </c>
      <c r="L11" s="3">
        <f t="shared" si="0"/>
        <v>123.11333333333334</v>
      </c>
      <c r="M11" s="3">
        <f t="shared" si="1"/>
        <v>4.7689132235063081</v>
      </c>
      <c r="N11" s="3">
        <f t="shared" si="2"/>
        <v>3.8735960552658586</v>
      </c>
      <c r="O11" s="9">
        <f t="shared" si="3"/>
        <v>615.56666666666672</v>
      </c>
      <c r="P11" s="10">
        <f t="shared" si="4"/>
        <v>123.11333333333334</v>
      </c>
      <c r="Q11" s="9">
        <f t="shared" si="5"/>
        <v>615.56666666666672</v>
      </c>
    </row>
    <row r="12" ht="12.75">
      <c r="A12" s="3">
        <v>7</v>
      </c>
      <c r="B12" s="7" t="s">
        <v>35</v>
      </c>
      <c r="C12" s="7" t="s">
        <v>32</v>
      </c>
      <c r="D12" s="3" t="s">
        <v>33</v>
      </c>
      <c r="E12" s="8">
        <v>10</v>
      </c>
      <c r="F12" s="8">
        <v>108.01000000000001</v>
      </c>
      <c r="G12" s="3">
        <f>F12*E12</f>
        <v>1080.1000000000001</v>
      </c>
      <c r="H12" s="8">
        <v>110.17</v>
      </c>
      <c r="I12" s="8">
        <f>H12*E12</f>
        <v>1101.7</v>
      </c>
      <c r="J12" s="8">
        <v>114.48999999999999</v>
      </c>
      <c r="K12" s="8">
        <f>J12*E12</f>
        <v>1144.8999999999999</v>
      </c>
      <c r="L12" s="3">
        <f t="shared" si="0"/>
        <v>110.89</v>
      </c>
      <c r="M12" s="3">
        <f t="shared" si="1"/>
        <v>3.2994545003681996</v>
      </c>
      <c r="N12" s="3">
        <f t="shared" si="2"/>
        <v>2.975430156342501</v>
      </c>
      <c r="O12" s="9">
        <f t="shared" si="3"/>
        <v>1108.9000000000001</v>
      </c>
      <c r="P12" s="10">
        <f t="shared" si="4"/>
        <v>110.89000000000001</v>
      </c>
      <c r="Q12" s="9">
        <f t="shared" si="5"/>
        <v>1108.9000000000001</v>
      </c>
    </row>
    <row r="13" ht="12.75">
      <c r="A13" s="3">
        <v>8</v>
      </c>
      <c r="B13" s="7" t="s">
        <v>36</v>
      </c>
      <c r="C13" s="7" t="s">
        <v>37</v>
      </c>
      <c r="D13" s="3" t="s">
        <v>33</v>
      </c>
      <c r="E13" s="8">
        <v>5</v>
      </c>
      <c r="F13" s="8">
        <v>511.98000000000002</v>
      </c>
      <c r="G13" s="3">
        <f>F13*E13</f>
        <v>2559.9000000000001</v>
      </c>
      <c r="H13" s="8">
        <v>537.58000000000004</v>
      </c>
      <c r="I13" s="8">
        <f>H13*E13</f>
        <v>2687.9000000000001</v>
      </c>
      <c r="J13" s="8">
        <v>542.70000000000005</v>
      </c>
      <c r="K13" s="8">
        <f>J13*E13</f>
        <v>2713.5</v>
      </c>
      <c r="L13" s="3">
        <f t="shared" si="0"/>
        <v>530.75333333333333</v>
      </c>
      <c r="M13" s="3">
        <f t="shared" si="1"/>
        <v>16.458497298761323</v>
      </c>
      <c r="N13" s="3">
        <f t="shared" si="2"/>
        <v>3.1009691819353606</v>
      </c>
      <c r="O13" s="9">
        <f t="shared" si="3"/>
        <v>2653.7666666666669</v>
      </c>
      <c r="P13" s="10">
        <f t="shared" si="4"/>
        <v>530.75333333333333</v>
      </c>
      <c r="Q13" s="9">
        <f t="shared" si="5"/>
        <v>2653.7666666666664</v>
      </c>
    </row>
    <row r="14" ht="24">
      <c r="A14" s="3">
        <v>9</v>
      </c>
      <c r="B14" s="7" t="s">
        <v>38</v>
      </c>
      <c r="C14" s="7" t="s">
        <v>39</v>
      </c>
      <c r="D14" s="3" t="s">
        <v>30</v>
      </c>
      <c r="E14" s="8">
        <v>45</v>
      </c>
      <c r="F14" s="8">
        <v>309</v>
      </c>
      <c r="G14" s="3">
        <f>F14*E14</f>
        <v>13905</v>
      </c>
      <c r="H14" s="8">
        <v>321.36000000000001</v>
      </c>
      <c r="I14" s="8">
        <f>H14*E14</f>
        <v>14461.200000000001</v>
      </c>
      <c r="J14" s="8">
        <v>330.63</v>
      </c>
      <c r="K14" s="8">
        <f>J14*E14</f>
        <v>14878.35</v>
      </c>
      <c r="L14" s="3">
        <f t="shared" si="0"/>
        <v>320.32999999999998</v>
      </c>
      <c r="M14" s="3">
        <f t="shared" si="1"/>
        <v>10.851723365438319</v>
      </c>
      <c r="N14" s="3">
        <f t="shared" si="2"/>
        <v>3.3876700169944494</v>
      </c>
      <c r="O14" s="9">
        <f t="shared" si="3"/>
        <v>14414.85</v>
      </c>
      <c r="P14" s="10">
        <f t="shared" si="4"/>
        <v>320.32999999999998</v>
      </c>
      <c r="Q14" s="9">
        <f t="shared" si="5"/>
        <v>14414.849999999999</v>
      </c>
    </row>
    <row r="15" s="11" customFormat="1" ht="15.75" customHeight="1">
      <c r="A15" s="12" t="s">
        <v>40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/>
      <c r="Q15" s="15">
        <f>SUM(Q6:Q14)</f>
        <v>103460.21333333335</v>
      </c>
    </row>
    <row r="1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ht="12.75" customHeight="1">
      <c r="Q34" s="1"/>
    </row>
  </sheetData>
  <mergeCells count="20">
    <mergeCell ref="A1:Q1"/>
    <mergeCell ref="A2:Q2"/>
    <mergeCell ref="A3:A5"/>
    <mergeCell ref="B3:B5"/>
    <mergeCell ref="C3:C5"/>
    <mergeCell ref="D3:D5"/>
    <mergeCell ref="E3:E5"/>
    <mergeCell ref="F3:K3"/>
    <mergeCell ref="L3:N3"/>
    <mergeCell ref="O3:Q3"/>
    <mergeCell ref="F4:G4"/>
    <mergeCell ref="H4:I4"/>
    <mergeCell ref="J4:K4"/>
    <mergeCell ref="L4:L5"/>
    <mergeCell ref="M4:M5"/>
    <mergeCell ref="N4:N5"/>
    <mergeCell ref="O4:O5"/>
    <mergeCell ref="P4:P5"/>
    <mergeCell ref="Q4:Q5"/>
    <mergeCell ref="A15:P15"/>
  </mergeCells>
  <printOptions headings="0" gridLines="0"/>
  <pageMargins left="0.70866099999999987" right="0.70866099999999987" top="0.748031" bottom="0.748031" header="0.31496099999999999" footer="0.31496099999999999"/>
  <pageSetup paperSize="9" scale="62" firstPageNumber="1" fitToWidth="1" fitToHeight="3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revision>1</cp:revision>
  <dcterms:created xsi:type="dcterms:W3CDTF">2014-01-15T18:15:00Z</dcterms:created>
  <dcterms:modified xsi:type="dcterms:W3CDTF">2026-07-05T18:03:43Z</dcterms:modified>
  <cp:version>1048576</cp:version>
</cp:coreProperties>
</file>