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<sst xmlns="http://schemas.openxmlformats.org/spreadsheetml/2006/main" count="44" uniqueCount="36">
  <si>
    <t xml:space="preserve">Обоснование начальной (максимальной) цены контракта на</t>
  </si>
  <si>
    <t xml:space="preserve">Характеристики объекта закупки:</t>
  </si>
  <si>
    <t xml:space="preserve">указано в Спецификации (приложение к Контракту)</t>
  </si>
  <si>
    <t xml:space="preserve">Используемый метод определения НМЦК с обоснованием:</t>
  </si>
  <si>
    <t xml:space="preserve">Метод сопоставимых рыночных цен (анализа рынка)</t>
  </si>
  <si>
    <t xml:space="preserve">Расчёт НМЦК</t>
  </si>
  <si>
    <t xml:space="preserve">Определения НМЦК согласно подп. «в» п.7 ПП РФ №1875 от 23.12.2024 г. «О мерах по предоставлению национального режима при осуществлении закупок товаров, работ, услуг для обеспечения государственных и муниципальных нужд, закупок товаров, работ, услуг отдельными видами юридических лиц, об изменении и признании утратившими силу некоторых актов Правительства Российской Федерации.</t>
  </si>
  <si>
    <t xml:space="preserve">№</t>
  </si>
  <si>
    <t xml:space="preserve">Наименование товара, услуги (работы)</t>
  </si>
  <si>
    <t xml:space="preserve">ОКПД2/КТРУ</t>
  </si>
  <si>
    <t xml:space="preserve">Единица измерения</t>
  </si>
  <si>
    <t xml:space="preserve">Количество</t>
  </si>
  <si>
    <t xml:space="preserve">Источники цены (руб.)</t>
  </si>
  <si>
    <t xml:space="preserve">Среднее квадратичное отклонение</t>
  </si>
  <si>
    <t xml:space="preserve">Коэффициент вариации (%)</t>
  </si>
  <si>
    <t xml:space="preserve">Средняя цена (руб.)</t>
  </si>
  <si>
    <t xml:space="preserve">Наименьшая цена (руб.)</t>
  </si>
  <si>
    <t xml:space="preserve">НМЦК по средней (руб.)</t>
  </si>
  <si>
    <t xml:space="preserve">НМЦК по минимальной (руб.)</t>
  </si>
  <si>
    <t xml:space="preserve">Цена № 1         вх.№ 02-30/798 от 28.05.2026</t>
  </si>
  <si>
    <t xml:space="preserve">Цена № 2         вх.№ 02-30/799 от 28.05.2026</t>
  </si>
  <si>
    <t xml:space="preserve">Цена № 3         вх.№ 02-30/800 от 28.05.2026</t>
  </si>
  <si>
    <t xml:space="preserve">тонер картридж для Xerox 006R04403 </t>
  </si>
  <si>
    <t xml:space="preserve">20.59.12.120-00000002</t>
  </si>
  <si>
    <t xml:space="preserve">штук</t>
  </si>
  <si>
    <t xml:space="preserve">Тонер картридж Kyocera TK-1120</t>
  </si>
  <si>
    <t xml:space="preserve">Тонер картридж Pantum CTL-1100НК Black </t>
  </si>
  <si>
    <t xml:space="preserve">Тонер картридж HP Q2612A</t>
  </si>
  <si>
    <t xml:space="preserve">Тонер картридж Samsung MLT-D108S </t>
  </si>
  <si>
    <t xml:space="preserve">Итого:</t>
  </si>
  <si>
    <t xml:space="preserve">На основании проведенного анализа рынка и расчетов, НМЦК составляет:</t>
  </si>
  <si>
    <t xml:space="preserve">В связи с тем, что закупка проводится через Единый агрегатор торговли (ЕАТ), закупочная сессия проводится по наименьшей цене за единицу товара. В результате, сумма НМЦК составляет:</t>
  </si>
  <si>
    <t xml:space="preserve">Дата подготовки обоснования НМЦК: 29.05.2026 года</t>
  </si>
  <si>
    <t xml:space="preserve">Работник контрактной службы:</t>
  </si>
  <si>
    <t xml:space="preserve">/</t>
  </si>
  <si>
    <t xml:space="preserve">(подпись/расшифровка подписи)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</si>
</sst>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dd/mm/yy"/>
    <numFmt numFmtId="166" formatCode="#,##0"/>
    <numFmt numFmtId="167" formatCode="#,##0.00\ _₽"/>
    <numFmt numFmtId="168" formatCode="#,##0.00"/>
    <numFmt numFmtId="169" formatCode="#,##0.0000"/>
    <numFmt numFmtId="170" formatCode="0.00%"/>
    <numFmt numFmtId="171" formatCode="#,##0.00&quot;р.&quot;;\-#,##0.00&quot;р.&quot;"/>
  </numFmts>
  <fonts count="22">
    <font>
      <sz val="12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theme="1"/>
      <name val="Times New Roman"/>
      <family val="1"/>
      <charset val="1"/>
    </font>
    <font>
      <b val="true"/>
      <sz val="15"/>
      <color theme="1"/>
      <name val="Times New Roman"/>
      <family val="1"/>
      <charset val="1"/>
    </font>
    <font>
      <sz val="15"/>
      <color theme="1"/>
      <name val="Times New Roman"/>
      <family val="1"/>
      <charset val="1"/>
    </font>
    <font>
      <sz val="11"/>
      <name val="Times New Roman"/>
      <family val="1"/>
      <charset val="1"/>
    </font>
    <font>
      <sz val="11"/>
      <color rgb="FF000000"/>
      <name val="Calibri"/>
      <family val="2"/>
      <charset val="1"/>
    </font>
    <font>
      <sz val="10.5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5"/>
      <color rgb="FF000000"/>
      <name val="Liberation Serif"/>
      <family val="1"/>
      <charset val="1"/>
    </font>
    <font>
      <sz val="14"/>
      <name val="Times New Roman"/>
      <family val="1"/>
      <charset val="1"/>
    </font>
    <font>
      <sz val="14"/>
      <color theme="1"/>
      <name val="Times New Roman"/>
      <family val="1"/>
      <charset val="1"/>
    </font>
    <font>
      <sz val="12"/>
      <name val="Times New Roman"/>
      <family val="1"/>
      <charset val="1"/>
    </font>
    <font>
      <b val="true"/>
      <u val="single"/>
      <sz val="15"/>
      <color theme="1"/>
      <name val="Times New Roman"/>
      <family val="1"/>
      <charset val="1"/>
    </font>
    <font>
      <sz val="13"/>
      <color theme="1"/>
      <name val="Times New Roman"/>
      <family val="0"/>
    </font>
    <font>
      <sz val="10"/>
      <color rgb="FF000000"/>
      <name val="Times New Roman"/>
      <family val="0"/>
    </font>
    <font>
      <sz val="12"/>
      <color theme="1"/>
      <name val="Cambria Math"/>
      <family val="0"/>
    </font>
    <font>
      <sz val="5"/>
      <color rgb="FF000000"/>
      <name val="Times New Roman"/>
      <family val="0"/>
    </font>
    <font>
      <sz val="11"/>
      <color theme="1"/>
      <name val="Cambria Math"/>
      <family val="0"/>
    </font>
    <font>
      <sz val="11"/>
      <color theme="1"/>
      <name val="Times New Roman"/>
      <family val="0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7" fillId="0" borderId="0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2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3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1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8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1" fontId="6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5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1" fontId="5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ormal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3</xdr:col>
      <xdr:colOff>266400</xdr:colOff>
      <xdr:row>6</xdr:row>
      <xdr:rowOff>142560</xdr:rowOff>
    </xdr:from>
    <xdr:to>
      <xdr:col>6</xdr:col>
      <xdr:colOff>69480</xdr:colOff>
      <xdr:row>7</xdr:row>
      <xdr:rowOff>30960</xdr:rowOff>
    </xdr:to>
    <xdr:sp>
      <xdr:nvSpPr>
        <xdr:cNvPr id="1" name="TextBox 1"/>
        <xdr:cNvSpPr/>
      </xdr:nvSpPr>
      <xdr:spPr>
        <a:xfrm>
          <a:off x="3348720" y="2375280"/>
          <a:ext cx="3606120" cy="1736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vertOverflow="clip" lIns="0" tIns="0" rIns="0" bIns="0" anchor="t">
          <a:noAutofit/>
        </a:bodyPr>
        <a:p>
          <a:pPr>
            <a:lnSpc>
              <a:spcPct val="100000"/>
            </a:lnSpc>
          </a:pPr>
          <a:r>
            <a:rPr lang="ru-RU" sz="13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Среднее квадратичное отклонение</a:t>
          </a:r>
          <a:r>
            <a:rPr lang="en-US" sz="13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:</a:t>
          </a:r>
          <a:endParaRPr lang="ru-RU" sz="13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endParaRPr lang="ru-RU" sz="10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en-GB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𝜎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= √(( ∑2_(𝑖=1)^𝑛▒</a:t>
          </a:r>
          <a:r>
            <a:rPr lang="zh-CN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〖〖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(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_𝑖  − ⟨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ц⟩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)</a:t>
          </a:r>
          <a:r>
            <a:rPr lang="zh-CN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〗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^2  </a:t>
          </a:r>
          <a:r>
            <a:rPr lang="zh-CN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〗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)/(𝑛−1))</a:t>
          </a:r>
          <a:endParaRPr lang="ru-RU" sz="12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endParaRPr lang="ru-RU" sz="5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⟨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ц⟩" 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среднее арифметическое всех цен;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𝑛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"–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количество значений, используемых в расчете;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𝑖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"–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номер источника ценовой информации;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ц_</a:t>
          </a: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𝑖</a:t>
          </a: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"–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цена единицы товара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0</xdr:col>
      <xdr:colOff>0</xdr:colOff>
      <xdr:row>6</xdr:row>
      <xdr:rowOff>131400</xdr:rowOff>
    </xdr:from>
    <xdr:to>
      <xdr:col>3</xdr:col>
      <xdr:colOff>189360</xdr:colOff>
      <xdr:row>7</xdr:row>
      <xdr:rowOff>19800</xdr:rowOff>
    </xdr:to>
    <xdr:sp>
      <xdr:nvSpPr>
        <xdr:cNvPr id="2" name="TextBox 2"/>
        <xdr:cNvSpPr/>
      </xdr:nvSpPr>
      <xdr:spPr>
        <a:xfrm>
          <a:off x="0" y="2364120"/>
          <a:ext cx="3271680" cy="1736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vertOverflow="clip" lIns="0" tIns="0" rIns="0" bIns="0" anchor="t">
          <a:noAutofit/>
        </a:bodyPr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ru-RU" sz="13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Расчет НМЦК (рын) произведен по формуле:</a:t>
          </a:r>
          <a:endParaRPr lang="ru-RU" sz="13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endParaRPr lang="ru-RU" sz="10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zh-CN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〖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НМЦК</a:t>
          </a:r>
          <a:r>
            <a:rPr lang="zh-CN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〗</a:t>
          </a:r>
          <a:r>
            <a:rPr lang="en-GB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^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рын=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𝑣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/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𝑛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×∑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_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(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𝑖=1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)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^𝑛▒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ц_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𝑖 </a:t>
          </a:r>
          <a:endParaRPr lang="ru-RU" sz="12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endParaRPr lang="ru-RU" sz="5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𝑣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"–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количество (объем) закупаемого товара;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𝑛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"–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количество значений, используемых в расчете;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𝑖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"–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номер источника ценовой информации;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ц_</a:t>
          </a: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𝑖</a:t>
          </a: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"–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цена единицы товара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6</xdr:col>
      <xdr:colOff>641880</xdr:colOff>
      <xdr:row>6</xdr:row>
      <xdr:rowOff>62640</xdr:rowOff>
    </xdr:from>
    <xdr:to>
      <xdr:col>8</xdr:col>
      <xdr:colOff>1149480</xdr:colOff>
      <xdr:row>6</xdr:row>
      <xdr:rowOff>1617480</xdr:rowOff>
    </xdr:to>
    <xdr:sp>
      <xdr:nvSpPr>
        <xdr:cNvPr id="3" name="TextBox 3"/>
        <xdr:cNvSpPr/>
      </xdr:nvSpPr>
      <xdr:spPr>
        <a:xfrm rot="21589800">
          <a:off x="7513200" y="2295000"/>
          <a:ext cx="3308040" cy="15548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vertOverflow="clip" lIns="0" tIns="0" rIns="0" bIns="0" anchor="t">
          <a:noAutofit/>
        </a:bodyPr>
        <a:p>
          <a:pPr>
            <a:lnSpc>
              <a:spcPct val="100000"/>
            </a:lnSpc>
          </a:pPr>
          <a:r>
            <a:rPr lang="ru-RU" sz="1300" b="0" u="none" strike="noStrike">
              <a:solidFill>
                <a:schemeClr val="dk1"/>
              </a:solidFill>
              <a:effectLst/>
              <a:uFillTx/>
              <a:latin typeface="Times New Roman"/>
              <a:ea typeface="DejaVu Sans"/>
            </a:rPr>
            <a:t>Коэффициент вариации</a:t>
          </a:r>
          <a:r>
            <a:rPr lang="en-US" sz="1300" b="0" u="none" strike="noStrike">
              <a:solidFill>
                <a:schemeClr val="dk1"/>
              </a:solidFill>
              <a:effectLst/>
              <a:uFillTx/>
              <a:latin typeface="Times New Roman"/>
              <a:ea typeface="DejaVu Sans"/>
            </a:rPr>
            <a:t>:</a:t>
          </a:r>
          <a:endParaRPr lang="ru-RU" sz="13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endParaRPr lang="ru-RU" sz="10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𝑉=𝜎/⟨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ц⟩ 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 × 100</a:t>
          </a:r>
          <a:endParaRPr lang="ru-RU" sz="12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endParaRPr lang="ru-RU" sz="5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⟨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ц⟩" 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среднее арифметическое всех цен;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𝜎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" 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c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реднее квадратичное отклонение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agregatoreat.ru/classifier/ktru-list?search=20.59.12.120-00000002&amp;expanded=true" TargetMode="External"/><Relationship Id="rId2" Type="http://schemas.openxmlformats.org/officeDocument/2006/relationships/hyperlink" Target="https://agregatoreat.ru/classifier/ktru-list?search=20.59.12.120-00000002&amp;expanded=true" TargetMode="External"/><Relationship Id="rId3" Type="http://schemas.openxmlformats.org/officeDocument/2006/relationships/hyperlink" Target="https://agregatoreat.ru/classifier/ktru-list?search=20.59.12.120-00000002&amp;expanded=true" TargetMode="External"/><Relationship Id="rId4" Type="http://schemas.openxmlformats.org/officeDocument/2006/relationships/hyperlink" Target="https://agregatoreat.ru/classifier/ktru-list?search=20.59.12.120-00000002&amp;expanded=true" TargetMode="External"/><Relationship Id="rId5" Type="http://schemas.openxmlformats.org/officeDocument/2006/relationships/hyperlink" Target="https://agregatoreat.ru/classifier/ktru-list?search=20.59.12.120-00000002&amp;expanded=true" TargetMode="External"/><Relationship Id="rId6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25"/>
  <sheetViews>
    <sheetView showFormulas="false" showGridLines="true" showRowColHeaders="true" showZeros="true" rightToLeft="false" tabSelected="true" showOutlineSymbols="true" defaultGridColor="true" view="normal" topLeftCell="A4" colorId="64" zoomScale="85" zoomScaleNormal="85" zoomScalePageLayoutView="100" workbookViewId="0">
      <selection pane="topLeft" activeCell="A16" activeCellId="0" sqref="A16"/>
    </sheetView>
  </sheetViews>
  <sheetFormatPr defaultColWidth="10.89453125" defaultRowHeight="15" customHeight="true" zeroHeight="false" outlineLevelRow="0" outlineLevelCol="0"/>
  <cols>
    <col collapsed="false" customWidth="true" hidden="false" outlineLevel="0" max="1" min="1" style="1" width="3.89"/>
    <col collapsed="false" customWidth="true" hidden="false" outlineLevel="0" max="2" min="2" style="2" width="35.89"/>
    <col collapsed="false" customWidth="true" hidden="true" outlineLevel="0" max="3" min="3" style="2" width="3.57"/>
    <col collapsed="false" customWidth="true" hidden="false" outlineLevel="0" max="4" min="4" style="2" width="21.74"/>
    <col collapsed="false" customWidth="true" hidden="false" outlineLevel="0" max="5" min="5" style="2" width="16.87"/>
    <col collapsed="false" customWidth="true" hidden="false" outlineLevel="0" max="6" min="6" style="2" width="10.48"/>
    <col collapsed="false" customWidth="true" hidden="false" outlineLevel="0" max="7" min="7" style="2" width="18.89"/>
    <col collapsed="false" customWidth="true" hidden="false" outlineLevel="0" max="8" min="8" style="2" width="17.25"/>
    <col collapsed="false" customWidth="true" hidden="false" outlineLevel="0" max="9" min="9" style="2" width="17.43"/>
    <col collapsed="false" customWidth="true" hidden="false" outlineLevel="0" max="10" min="10" style="2" width="18.03"/>
    <col collapsed="false" customWidth="true" hidden="false" outlineLevel="0" max="11" min="11" style="2" width="12.31"/>
    <col collapsed="false" customWidth="true" hidden="false" outlineLevel="0" max="12" min="12" style="2" width="15.9"/>
    <col collapsed="false" customWidth="true" hidden="false" outlineLevel="0" max="13" min="13" style="2" width="11.55"/>
    <col collapsed="false" customWidth="true" hidden="false" outlineLevel="0" max="14" min="14" style="2" width="16.52"/>
    <col collapsed="false" customWidth="true" hidden="false" outlineLevel="0" max="15" min="15" style="2" width="13.37"/>
    <col collapsed="false" customWidth="false" hidden="false" outlineLevel="0" max="21" min="16" style="2" width="10.89"/>
    <col collapsed="false" customWidth="false" hidden="false" outlineLevel="0" max="16383" min="23" style="2" width="10.89"/>
    <col collapsed="false" customWidth="true" hidden="false" outlineLevel="0" max="16384" min="16384" style="2" width="8.37"/>
  </cols>
  <sheetData>
    <row r="1" customFormat="false" ht="19.5" hidden="false" customHeight="true" outlineLevel="0" collapsed="false"/>
    <row r="2" customFormat="false" ht="18.55" hidden="false" customHeight="true" outlineLevel="0" collapsed="false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4"/>
    </row>
    <row r="3" customFormat="false" ht="19.5" hidden="false" customHeight="true" outlineLevel="0" collapsed="false">
      <c r="A3" s="5" t="s">
        <v>1</v>
      </c>
      <c r="B3" s="5"/>
      <c r="C3" s="5" t="s">
        <v>2</v>
      </c>
      <c r="D3" s="5"/>
      <c r="E3" s="5"/>
      <c r="F3" s="5"/>
      <c r="G3" s="5"/>
      <c r="H3" s="5"/>
      <c r="I3" s="5"/>
      <c r="J3" s="5"/>
      <c r="K3" s="5"/>
      <c r="L3" s="5"/>
      <c r="M3" s="5"/>
      <c r="N3" s="4"/>
      <c r="O3" s="4"/>
    </row>
    <row r="4" customFormat="false" ht="33.25" hidden="false" customHeight="true" outlineLevel="0" collapsed="false">
      <c r="A4" s="6" t="s">
        <v>3</v>
      </c>
      <c r="B4" s="6"/>
      <c r="C4" s="6" t="s">
        <v>4</v>
      </c>
      <c r="D4" s="6"/>
      <c r="E4" s="6"/>
      <c r="F4" s="6"/>
      <c r="G4" s="6"/>
      <c r="H4" s="6"/>
      <c r="I4" s="6"/>
      <c r="J4" s="6"/>
      <c r="K4" s="6"/>
      <c r="L4" s="6"/>
      <c r="M4" s="6"/>
      <c r="N4" s="4"/>
      <c r="O4" s="4"/>
    </row>
    <row r="5" customFormat="false" ht="18.55" hidden="false" customHeight="false" outlineLevel="0" collapsed="false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4"/>
      <c r="O5" s="4"/>
    </row>
    <row r="6" customFormat="false" ht="66.45" hidden="false" customHeight="true" outlineLevel="0" collapsed="false">
      <c r="A6" s="8" t="s">
        <v>6</v>
      </c>
      <c r="B6" s="8"/>
      <c r="C6" s="8"/>
      <c r="D6" s="8"/>
      <c r="E6" s="8"/>
      <c r="F6" s="8"/>
      <c r="G6" s="8"/>
      <c r="H6" s="8"/>
      <c r="I6" s="8"/>
      <c r="J6" s="8"/>
      <c r="K6" s="6"/>
      <c r="L6" s="6"/>
      <c r="M6" s="6"/>
      <c r="N6" s="6"/>
      <c r="O6" s="6"/>
    </row>
    <row r="7" customFormat="false" ht="145.5" hidden="false" customHeight="true" outlineLevel="0" collapsed="false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customFormat="false" ht="19.5" hidden="false" customHeight="true" outlineLevel="0" collapsed="false">
      <c r="A8" s="10" t="s">
        <v>7</v>
      </c>
      <c r="B8" s="10" t="s">
        <v>8</v>
      </c>
      <c r="C8" s="10"/>
      <c r="D8" s="10" t="s">
        <v>9</v>
      </c>
      <c r="E8" s="10" t="s">
        <v>10</v>
      </c>
      <c r="F8" s="10" t="s">
        <v>11</v>
      </c>
      <c r="G8" s="11" t="s">
        <v>12</v>
      </c>
      <c r="H8" s="11"/>
      <c r="I8" s="11"/>
      <c r="J8" s="10" t="s">
        <v>13</v>
      </c>
      <c r="K8" s="10" t="s">
        <v>14</v>
      </c>
      <c r="L8" s="10" t="s">
        <v>15</v>
      </c>
      <c r="M8" s="10" t="s">
        <v>16</v>
      </c>
      <c r="N8" s="10" t="s">
        <v>17</v>
      </c>
      <c r="O8" s="12" t="s">
        <v>18</v>
      </c>
      <c r="P8" s="13"/>
      <c r="R8" s="13"/>
    </row>
    <row r="9" customFormat="false" ht="38.6" hidden="false" customHeight="false" outlineLevel="0" collapsed="false">
      <c r="A9" s="10"/>
      <c r="B9" s="10"/>
      <c r="C9" s="10"/>
      <c r="D9" s="10"/>
      <c r="E9" s="10"/>
      <c r="F9" s="10"/>
      <c r="G9" s="14" t="s">
        <v>19</v>
      </c>
      <c r="H9" s="14" t="s">
        <v>20</v>
      </c>
      <c r="I9" s="14" t="s">
        <v>21</v>
      </c>
      <c r="J9" s="10"/>
      <c r="K9" s="10"/>
      <c r="L9" s="10"/>
      <c r="M9" s="10"/>
      <c r="N9" s="10"/>
      <c r="O9" s="12"/>
      <c r="P9" s="13"/>
      <c r="R9" s="13"/>
    </row>
    <row r="10" customFormat="false" ht="39.75" hidden="false" customHeight="true" outlineLevel="0" collapsed="false">
      <c r="A10" s="15" t="n">
        <v>1</v>
      </c>
      <c r="B10" s="16" t="s">
        <v>22</v>
      </c>
      <c r="C10" s="17"/>
      <c r="D10" s="18" t="s">
        <v>23</v>
      </c>
      <c r="E10" s="15" t="s">
        <v>24</v>
      </c>
      <c r="F10" s="19" t="n">
        <v>25</v>
      </c>
      <c r="G10" s="20" t="n">
        <v>12812</v>
      </c>
      <c r="H10" s="20" t="n">
        <v>12812</v>
      </c>
      <c r="I10" s="21" t="n">
        <v>14175</v>
      </c>
      <c r="J10" s="22" t="n">
        <f aca="false">ROUND(((G10+H10+I10)/3),2)</f>
        <v>13266.33</v>
      </c>
      <c r="K10" s="23" t="n">
        <f aca="false">SQRT(((POWER(G10-J10,2)+POWER(H10-J10,2)+POWER(I10-J10,2))/2))/J10</f>
        <v>0.05931771762922</v>
      </c>
      <c r="L10" s="24" t="n">
        <f aca="false">J10</f>
        <v>13266.33</v>
      </c>
      <c r="M10" s="24" t="n">
        <f aca="false">MIN(G10:I10)</f>
        <v>12812</v>
      </c>
      <c r="N10" s="24" t="n">
        <f aca="false">L10*F10</f>
        <v>331658.25</v>
      </c>
      <c r="O10" s="25" t="n">
        <f aca="false">M10*F10</f>
        <v>320300</v>
      </c>
      <c r="P10" s="13"/>
      <c r="R10" s="13"/>
    </row>
    <row r="11" customFormat="false" ht="39.75" hidden="false" customHeight="true" outlineLevel="0" collapsed="false">
      <c r="A11" s="15" t="n">
        <v>2</v>
      </c>
      <c r="B11" s="26" t="s">
        <v>25</v>
      </c>
      <c r="C11" s="15"/>
      <c r="D11" s="27" t="s">
        <v>23</v>
      </c>
      <c r="E11" s="15" t="s">
        <v>24</v>
      </c>
      <c r="F11" s="19" t="n">
        <v>30</v>
      </c>
      <c r="G11" s="21" t="n">
        <v>2585.68</v>
      </c>
      <c r="H11" s="21" t="n">
        <v>2585.68</v>
      </c>
      <c r="I11" s="21" t="n">
        <v>2585.68</v>
      </c>
      <c r="J11" s="22" t="n">
        <f aca="false">ROUND(((G11+H11+I11)/3),2)</f>
        <v>2585.68</v>
      </c>
      <c r="K11" s="23" t="n">
        <f aca="false">SQRT(((POWER(G11-J11,2)+POWER(H11-J11,2)+POWER(I11-J11,2))/2))/J11</f>
        <v>0</v>
      </c>
      <c r="L11" s="24" t="n">
        <f aca="false">J11</f>
        <v>2585.68</v>
      </c>
      <c r="M11" s="24" t="n">
        <f aca="false">MIN(G11:I11)</f>
        <v>2585.68</v>
      </c>
      <c r="N11" s="24" t="n">
        <f aca="false">L11*F11</f>
        <v>77570.4</v>
      </c>
      <c r="O11" s="25" t="n">
        <f aca="false">M11*F11</f>
        <v>77570.4</v>
      </c>
      <c r="P11" s="13"/>
      <c r="R11" s="13"/>
      <c r="S11" s="13"/>
      <c r="T11" s="13"/>
      <c r="U11" s="13"/>
    </row>
    <row r="12" customFormat="false" ht="39.75" hidden="false" customHeight="true" outlineLevel="0" collapsed="false">
      <c r="A12" s="15" t="n">
        <v>3</v>
      </c>
      <c r="B12" s="16" t="s">
        <v>26</v>
      </c>
      <c r="C12" s="15"/>
      <c r="D12" s="27" t="s">
        <v>23</v>
      </c>
      <c r="E12" s="15" t="s">
        <v>24</v>
      </c>
      <c r="F12" s="19" t="n">
        <v>10</v>
      </c>
      <c r="G12" s="21" t="n">
        <v>9225</v>
      </c>
      <c r="H12" s="21" t="n">
        <v>9225</v>
      </c>
      <c r="I12" s="21" t="n">
        <v>9225</v>
      </c>
      <c r="J12" s="22" t="n">
        <f aca="false">ROUND(((G12+H12+I12)/3),2)</f>
        <v>9225</v>
      </c>
      <c r="K12" s="23" t="n">
        <f aca="false">SQRT(((POWER(G12-J12,2)+POWER(H12-J12,2)+POWER(I12-J12,2))/2))/J12</f>
        <v>0</v>
      </c>
      <c r="L12" s="24" t="n">
        <f aca="false">J12</f>
        <v>9225</v>
      </c>
      <c r="M12" s="24" t="n">
        <f aca="false">MIN(G12:I12)</f>
        <v>9225</v>
      </c>
      <c r="N12" s="24" t="n">
        <f aca="false">L12*F12</f>
        <v>92250</v>
      </c>
      <c r="O12" s="25" t="n">
        <f aca="false">M12*F12</f>
        <v>92250</v>
      </c>
      <c r="P12" s="13"/>
      <c r="R12" s="13"/>
      <c r="S12" s="13"/>
      <c r="T12" s="13"/>
      <c r="U12" s="13"/>
    </row>
    <row r="13" customFormat="false" ht="39.75" hidden="false" customHeight="true" outlineLevel="0" collapsed="false">
      <c r="A13" s="15" t="n">
        <v>4</v>
      </c>
      <c r="B13" s="16" t="s">
        <v>27</v>
      </c>
      <c r="C13" s="15"/>
      <c r="D13" s="27" t="s">
        <v>23</v>
      </c>
      <c r="E13" s="15" t="s">
        <v>24</v>
      </c>
      <c r="F13" s="19" t="n">
        <v>10</v>
      </c>
      <c r="G13" s="21" t="n">
        <v>3459</v>
      </c>
      <c r="H13" s="21" t="n">
        <v>3459</v>
      </c>
      <c r="I13" s="21" t="n">
        <v>3459</v>
      </c>
      <c r="J13" s="22" t="n">
        <f aca="false">ROUND(((G13+H13+I13)/3),2)</f>
        <v>3459</v>
      </c>
      <c r="K13" s="23" t="n">
        <f aca="false">SQRT(((POWER(G13-J13,2)+POWER(H13-J13,2)+POWER(I13-J13,2))/2))/J13</f>
        <v>0</v>
      </c>
      <c r="L13" s="24" t="n">
        <f aca="false">J13</f>
        <v>3459</v>
      </c>
      <c r="M13" s="24" t="n">
        <f aca="false">MIN(G13:I13)</f>
        <v>3459</v>
      </c>
      <c r="N13" s="24" t="n">
        <f aca="false">L13*F13</f>
        <v>34590</v>
      </c>
      <c r="O13" s="25" t="n">
        <f aca="false">M13*F13</f>
        <v>34590</v>
      </c>
      <c r="P13" s="13"/>
      <c r="R13" s="13"/>
      <c r="S13" s="13"/>
      <c r="T13" s="13"/>
      <c r="U13" s="13"/>
    </row>
    <row r="14" customFormat="false" ht="39.75" hidden="false" customHeight="true" outlineLevel="0" collapsed="false">
      <c r="A14" s="15" t="n">
        <v>5</v>
      </c>
      <c r="B14" s="16" t="s">
        <v>28</v>
      </c>
      <c r="C14" s="15"/>
      <c r="D14" s="27" t="s">
        <v>23</v>
      </c>
      <c r="E14" s="15" t="s">
        <v>24</v>
      </c>
      <c r="F14" s="19" t="n">
        <v>10</v>
      </c>
      <c r="G14" s="21" t="n">
        <v>4733.44</v>
      </c>
      <c r="H14" s="21" t="n">
        <v>4733.44</v>
      </c>
      <c r="I14" s="21" t="n">
        <v>4733.44</v>
      </c>
      <c r="J14" s="22" t="n">
        <f aca="false">ROUND(((G14+H14+I14)/3),2)</f>
        <v>4733.44</v>
      </c>
      <c r="K14" s="23" t="n">
        <f aca="false">SQRT(((POWER(G14-J14,2)+POWER(H14-J14,2)+POWER(I14-J14,2))/2))/J14</f>
        <v>0</v>
      </c>
      <c r="L14" s="24" t="n">
        <f aca="false">J14</f>
        <v>4733.44</v>
      </c>
      <c r="M14" s="24" t="n">
        <f aca="false">MIN(G14:I14)</f>
        <v>4733.44</v>
      </c>
      <c r="N14" s="24" t="n">
        <f aca="false">L14*F14</f>
        <v>47334.4</v>
      </c>
      <c r="O14" s="25" t="n">
        <f aca="false">M14*F14</f>
        <v>47334.4</v>
      </c>
      <c r="P14" s="13"/>
      <c r="R14" s="13"/>
      <c r="S14" s="13"/>
      <c r="T14" s="13"/>
      <c r="U14" s="13"/>
    </row>
    <row r="15" customFormat="false" ht="28.7" hidden="false" customHeight="true" outlineLevel="0" collapsed="false">
      <c r="A15" s="28" t="s">
        <v>29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 t="n">
        <f aca="false">M10</f>
        <v>12812</v>
      </c>
      <c r="N15" s="29" t="n">
        <f aca="false">N10+N11+N12+N13+N14</f>
        <v>583403.05</v>
      </c>
      <c r="O15" s="30" t="n">
        <f aca="false">O10+O11+O12+O13+O14</f>
        <v>572044.8</v>
      </c>
    </row>
    <row r="16" customFormat="false" ht="28.7" hidden="false" customHeight="true" outlineLevel="0" collapsed="false">
      <c r="A16" s="31" t="s">
        <v>30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</row>
    <row r="17" customFormat="false" ht="28.7" hidden="false" customHeight="true" outlineLevel="0" collapsed="false">
      <c r="A17" s="32" t="n">
        <f aca="false">N15</f>
        <v>583403.05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</row>
    <row r="18" customFormat="false" ht="30.95" hidden="false" customHeight="true" outlineLevel="0" collapsed="false">
      <c r="A18" s="33" t="s">
        <v>31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</row>
    <row r="19" customFormat="false" ht="28.45" hidden="false" customHeight="true" outlineLevel="0" collapsed="false">
      <c r="A19" s="34" t="n">
        <f aca="false">O15</f>
        <v>572044.8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</row>
    <row r="20" customFormat="false" ht="9.75" hidden="false" customHeight="true" outlineLevel="0" collapsed="false">
      <c r="A20" s="35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customFormat="false" ht="20.15" hidden="false" customHeight="true" outlineLevel="0" collapsed="false">
      <c r="A21" s="5" t="s">
        <v>32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customFormat="false" ht="20.35" hidden="false" customHeight="true" outlineLevel="0" collapsed="false">
      <c r="A22" s="5" t="s">
        <v>33</v>
      </c>
      <c r="B22" s="5"/>
      <c r="C22" s="5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customFormat="false" ht="15" hidden="false" customHeight="true" outlineLevel="0" collapsed="false">
      <c r="A23" s="36"/>
      <c r="B23" s="36"/>
      <c r="C23" s="36"/>
      <c r="D23" s="36"/>
      <c r="E23" s="4"/>
      <c r="F23" s="4"/>
      <c r="G23" s="4"/>
      <c r="H23" s="4"/>
      <c r="I23" s="4"/>
      <c r="J23" s="4"/>
      <c r="K23" s="4"/>
      <c r="L23" s="4"/>
      <c r="M23" s="4"/>
    </row>
    <row r="24" customFormat="false" ht="18.95" hidden="false" customHeight="true" outlineLevel="0" collapsed="false">
      <c r="A24" s="37" t="s">
        <v>34</v>
      </c>
      <c r="B24" s="37"/>
      <c r="C24" s="37"/>
      <c r="D24" s="37"/>
      <c r="E24" s="4"/>
      <c r="F24" s="4"/>
      <c r="G24" s="4"/>
      <c r="H24" s="4"/>
      <c r="I24" s="4"/>
      <c r="J24" s="4"/>
      <c r="K24" s="4"/>
      <c r="L24" s="4"/>
      <c r="M24" s="4"/>
    </row>
    <row r="25" customFormat="false" ht="15" hidden="false" customHeight="true" outlineLevel="0" collapsed="false">
      <c r="A25" s="36" t="s">
        <v>35</v>
      </c>
      <c r="B25" s="36"/>
      <c r="C25" s="36"/>
      <c r="D25" s="36"/>
      <c r="E25" s="4"/>
      <c r="F25" s="4"/>
      <c r="G25" s="4"/>
      <c r="H25" s="4"/>
      <c r="I25" s="4"/>
      <c r="J25" s="4"/>
      <c r="K25" s="4"/>
      <c r="L25" s="4"/>
      <c r="M25" s="4"/>
    </row>
  </sheetData>
  <mergeCells count="30">
    <mergeCell ref="A2:M2"/>
    <mergeCell ref="A3:B3"/>
    <mergeCell ref="C3:M3"/>
    <mergeCell ref="A4:B4"/>
    <mergeCell ref="C4:M4"/>
    <mergeCell ref="A5:M5"/>
    <mergeCell ref="A6:J6"/>
    <mergeCell ref="A7:O7"/>
    <mergeCell ref="A8:A9"/>
    <mergeCell ref="B8:C9"/>
    <mergeCell ref="D8:D9"/>
    <mergeCell ref="E8:E9"/>
    <mergeCell ref="F8:F9"/>
    <mergeCell ref="G8:I8"/>
    <mergeCell ref="J8:J9"/>
    <mergeCell ref="K8:K9"/>
    <mergeCell ref="L8:L9"/>
    <mergeCell ref="M8:M9"/>
    <mergeCell ref="N8:N9"/>
    <mergeCell ref="O8:O9"/>
    <mergeCell ref="A15:M15"/>
    <mergeCell ref="A16:O16"/>
    <mergeCell ref="A17:O17"/>
    <mergeCell ref="A18:O18"/>
    <mergeCell ref="A19:O19"/>
    <mergeCell ref="A21:M21"/>
    <mergeCell ref="A22:C22"/>
    <mergeCell ref="A23:D23"/>
    <mergeCell ref="A24:D24"/>
    <mergeCell ref="A25:D25"/>
  </mergeCells>
  <hyperlinks>
    <hyperlink ref="D10" r:id="rId1" display="20.59.12.120-00000002"/>
    <hyperlink ref="D11" r:id="rId2" display="20.59.12.120-00000002"/>
    <hyperlink ref="D12" r:id="rId3" display="20.59.12.120-00000002"/>
    <hyperlink ref="D13" r:id="rId4" display="20.59.12.120-00000002"/>
    <hyperlink ref="D14" r:id="rId5" display="20.59.12.120-00000002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114</TotalTime>
  <Application>LibreOffice/26.2.2.2$Linux_X86_64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2023-02-03T13:24:35Z</dcterms:created>
  <dc:creator>Microsoft Office User</dc:creator>
  <dc:description/>
  <dc:language>ru-RU</dc:language>
  <cp:lastModifiedBy/>
  <cp:lastPrinted>2026-05-29T14:12:47Z</cp:lastPrinted>
  <dcterms:modified xsi:type="dcterms:W3CDTF">2026-05-29T14:21:08Z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