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N7" i="1"/>
  <c r="N6"/>
  <c r="I7"/>
  <c r="J7" s="1"/>
  <c r="I6"/>
  <c r="J6" s="1"/>
  <c r="H7"/>
  <c r="H6"/>
  <c r="K7"/>
  <c r="L7" s="1"/>
  <c r="M7" s="1"/>
  <c r="K6"/>
  <c r="L6" s="1"/>
  <c r="M6" s="1"/>
  <c r="N8" l="1"/>
  <c r="M8"/>
</calcChain>
</file>

<file path=xl/sharedStrings.xml><?xml version="1.0" encoding="utf-8"?>
<sst xmlns="http://schemas.openxmlformats.org/spreadsheetml/2006/main" count="26" uniqueCount="25">
  <si>
    <t>Приложение к Информационной карте</t>
  </si>
  <si>
    <t>Обоснование начальной (максимальной) цены контракта</t>
  </si>
  <si>
    <t>№</t>
  </si>
  <si>
    <t>Наименование мероприятия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</si>
  <si>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</si>
  <si>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</si>
  <si>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</si>
  <si>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</si>
  <si>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</si>
  <si>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</si>
  <si>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</si>
  <si>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</si>
  <si>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</si>
  <si>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мес.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</si>
  <si>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</si>
  <si>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</si>
  <si>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</si>
  <si>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ТО ТСО административное здание</t>
  </si>
  <si>
    <t>ТО ТСО помещение РСП</t>
  </si>
  <si>
    <t xml:space="preserve">Средняя арифметическая цена за единицу     &lt;ц&gt;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</si>
  <si>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</si>
  <si>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КП от 15.01.2025 № 145/41</t>
  </si>
  <si>
    <t>КП от 15.01.2025 № 143/41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</si>
  <si>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</si>
  <si>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КП от 12.02.2025 № 590/41</t>
  </si>
</sst>
</file>

<file path=xl/styles.xml><?xml version="1.0" encoding="utf-8"?>
<styleSheet xmlns="http://schemas.openxmlformats.org/spreadsheetml/2006/main">
  <numFmts count="1">
    <numFmt numFmtId="164" formatCode="0.0000"/>
  </numFmts>
  <fonts count="10">
    <font>
      <sz val="11"/>
      <color theme="1"/>
      <name val="Calibri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Times New Roman"/>
    </font>
    <font>
      <sz val="10"/>
      <name val="Times New Roman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wrapText="1"/>
    </xf>
    <xf numFmtId="0" fontId="2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/>
    </xf>
    <xf numFmtId="0" fontId="5" fillId="0" borderId="4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wrapText="1"/>
    </xf>
    <xf numFmtId="0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/>
    <xf numFmtId="2" fontId="1" fillId="0" borderId="0" xfId="0" applyNumberFormat="1" applyFont="1"/>
    <xf numFmtId="0" fontId="4" fillId="2" borderId="5" xfId="0" applyNumberFormat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/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left" vertical="top" wrapText="1"/>
    </xf>
    <xf numFmtId="0" fontId="3" fillId="0" borderId="11" xfId="0" applyNumberFormat="1" applyFont="1" applyBorder="1" applyAlignment="1">
      <alignment horizontal="left" vertical="top" wrapText="1"/>
    </xf>
    <xf numFmtId="0" fontId="3" fillId="0" borderId="1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3"/>
  <sheetViews>
    <sheetView tabSelected="1" workbookViewId="0">
      <selection activeCell="N8" sqref="N8"/>
    </sheetView>
  </sheetViews>
  <sheetFormatPr defaultColWidth="9.140625" defaultRowHeight="12.75"/>
  <cols>
    <col min="1" max="1" width="3.140625" style="1" customWidth="1"/>
    <col min="2" max="2" width="36.28515625" style="1" customWidth="1"/>
    <col min="3" max="3" width="5.85546875" style="1" customWidth="1"/>
    <col min="4" max="4" width="6.85546875" style="1" customWidth="1"/>
    <col min="5" max="5" width="13.85546875" style="1" customWidth="1"/>
    <col min="6" max="6" width="14.7109375" style="1" customWidth="1"/>
    <col min="7" max="7" width="14.570312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3.5703125" style="1" customWidth="1"/>
    <col min="13" max="13" width="13" style="1" customWidth="1"/>
    <col min="14" max="14" width="13.85546875" style="1" customWidth="1"/>
    <col min="15" max="15" width="9.140625" style="1" customWidth="1"/>
    <col min="16" max="16384" width="9.140625" style="1"/>
  </cols>
  <sheetData>
    <row r="1" spans="1:29" ht="48" customHeight="1">
      <c r="B1" s="2"/>
      <c r="C1" s="2"/>
      <c r="K1" s="3"/>
      <c r="M1" s="29" t="s">
        <v>0</v>
      </c>
      <c r="N1" s="30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</row>
    <row r="2" spans="1:29" ht="39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M2" s="31"/>
      <c r="N2" s="3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9" customHeight="1">
      <c r="A3" s="41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36"/>
      <c r="G3" s="37"/>
      <c r="H3" s="38" t="s">
        <v>7</v>
      </c>
      <c r="I3" s="39"/>
      <c r="J3" s="40"/>
      <c r="K3" s="25" t="s">
        <v>8</v>
      </c>
      <c r="L3" s="26"/>
      <c r="M3" s="26"/>
      <c r="N3" s="27"/>
    </row>
    <row r="4" spans="1:29" ht="159" customHeight="1">
      <c r="A4" s="42"/>
      <c r="B4" s="24"/>
      <c r="C4" s="24"/>
      <c r="D4" s="24"/>
      <c r="E4" s="20" t="s">
        <v>21</v>
      </c>
      <c r="F4" s="20" t="s">
        <v>22</v>
      </c>
      <c r="G4" s="20" t="s">
        <v>24</v>
      </c>
      <c r="H4" s="21" t="s">
        <v>19</v>
      </c>
      <c r="I4" s="21" t="s">
        <v>9</v>
      </c>
      <c r="J4" s="21" t="s">
        <v>20</v>
      </c>
      <c r="K4" s="22" t="s">
        <v>23</v>
      </c>
      <c r="L4" s="6" t="s">
        <v>10</v>
      </c>
      <c r="M4" s="6" t="s">
        <v>11</v>
      </c>
      <c r="N4" s="6" t="s">
        <v>12</v>
      </c>
    </row>
    <row r="5" spans="1:29" s="7" customFormat="1" ht="1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</row>
    <row r="6" spans="1:29" s="7" customFormat="1" ht="57.75" customHeight="1">
      <c r="A6" s="8">
        <v>1</v>
      </c>
      <c r="B6" s="9" t="s">
        <v>17</v>
      </c>
      <c r="C6" s="10" t="s">
        <v>13</v>
      </c>
      <c r="D6" s="10">
        <v>3</v>
      </c>
      <c r="E6" s="11">
        <v>31085</v>
      </c>
      <c r="F6" s="11">
        <v>20000</v>
      </c>
      <c r="G6" s="11">
        <v>31085.29</v>
      </c>
      <c r="H6" s="12">
        <f>AVERAGE(E6:G6)</f>
        <v>27390.096666666668</v>
      </c>
      <c r="I6" s="13">
        <f>SQRT(SUM(POWER(E6-H6, 2), POWER(F6-H6, 2), POWER(G6-H6, 2))/(COLUMNS(E6:G6)-1))</f>
        <v>6400.0114513986091</v>
      </c>
      <c r="J6" s="13">
        <f>I6/H6*100</f>
        <v>23.366151384150921</v>
      </c>
      <c r="K6" s="14">
        <f>D6/3*SUM(E6:G6)</f>
        <v>82170.290000000008</v>
      </c>
      <c r="L6" s="15">
        <f>K6/D6</f>
        <v>27390.096666666668</v>
      </c>
      <c r="M6" s="14">
        <f>ROUND(L6, 2)</f>
        <v>27390.1</v>
      </c>
      <c r="N6" s="14">
        <f>M6*D6</f>
        <v>82170.299999999988</v>
      </c>
    </row>
    <row r="7" spans="1:29" s="7" customFormat="1" ht="57.75" customHeight="1">
      <c r="A7" s="8">
        <v>2</v>
      </c>
      <c r="B7" s="9" t="s">
        <v>18</v>
      </c>
      <c r="C7" s="10" t="s">
        <v>13</v>
      </c>
      <c r="D7" s="10">
        <v>3</v>
      </c>
      <c r="E7" s="11">
        <v>3925</v>
      </c>
      <c r="F7" s="11">
        <v>5000</v>
      </c>
      <c r="G7" s="11">
        <v>3925.05</v>
      </c>
      <c r="H7" s="12">
        <f>AVERAGE(E7:G7)</f>
        <v>4283.3499999999995</v>
      </c>
      <c r="I7" s="13">
        <f>SQRT(SUM(POWER(E7-H7, 2), POWER(F7-H7, 2), POWER(G7-H7, 2))/(COLUMNS(E7:G7)-1))</f>
        <v>620.63710612563273</v>
      </c>
      <c r="J7" s="13">
        <f>I7/H7*100</f>
        <v>14.489525864700125</v>
      </c>
      <c r="K7" s="14">
        <f>D7/3*SUM(E7:G7)</f>
        <v>12850.05</v>
      </c>
      <c r="L7" s="15">
        <f>K7/D7</f>
        <v>4283.3499999999995</v>
      </c>
      <c r="M7" s="14">
        <f>ROUND(L7, 2)</f>
        <v>4283.3500000000004</v>
      </c>
      <c r="N7" s="14">
        <f>M7*D7</f>
        <v>12850.050000000001</v>
      </c>
    </row>
    <row r="8" spans="1:29" ht="15.75" customHeight="1">
      <c r="A8" s="33" t="s">
        <v>14</v>
      </c>
      <c r="B8" s="33"/>
      <c r="C8" s="33"/>
      <c r="D8" s="33"/>
      <c r="E8" s="33"/>
      <c r="F8" s="33"/>
      <c r="G8" s="33"/>
      <c r="H8" s="16"/>
      <c r="I8" s="16"/>
      <c r="J8" s="16"/>
      <c r="K8" s="17"/>
      <c r="M8" s="19">
        <f>SUM(M6:M7)</f>
        <v>31673.449999999997</v>
      </c>
      <c r="N8" s="18">
        <f>SUM(N6+N7)</f>
        <v>95020.349999999991</v>
      </c>
    </row>
    <row r="9" spans="1:29" ht="36" customHeight="1">
      <c r="A9" s="34" t="s">
        <v>15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29">
      <c r="A10" s="1" t="s">
        <v>16</v>
      </c>
    </row>
    <row r="12" spans="1:29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29">
      <c r="E13" s="19"/>
      <c r="F13" s="19"/>
      <c r="G13" s="19"/>
    </row>
  </sheetData>
  <mergeCells count="13">
    <mergeCell ref="D3:D4"/>
    <mergeCell ref="K3:N3"/>
    <mergeCell ref="A12:O12"/>
    <mergeCell ref="M1:N2"/>
    <mergeCell ref="A8:G8"/>
    <mergeCell ref="A9:K9"/>
    <mergeCell ref="A2:K2"/>
    <mergeCell ref="E3:G3"/>
    <mergeCell ref="H3:J3"/>
    <mergeCell ref="A3:A4"/>
    <mergeCell ref="B3:B4"/>
    <mergeCell ref="C3:C4"/>
    <mergeCell ref="A5:N5"/>
  </mergeCells>
  <pageMargins left="0.70866137742996205" right="0.70866137742996205" top="0.74803149700164795" bottom="0.74803149700164795" header="0.31496062874794001" footer="0.3149606287479400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MyOffice-CoreFramework-Windows/22-903.417.5503.534.8@RELEASE-DESKTOP-SORREL_HOME-RC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Кушнир Инна Николаевна</dc:creator>
  <cp:lastModifiedBy>I.Kushnir</cp:lastModifiedBy>
  <dcterms:created xsi:type="dcterms:W3CDTF">2024-04-11T22:24:07Z</dcterms:created>
  <dcterms:modified xsi:type="dcterms:W3CDTF">2026-08-18T00:26:59Z</dcterms:modified>
</cp:coreProperties>
</file>