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wmf" ContentType="image/x-wmf"/>
  <Override PartName="/xl/media/image3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Area" vbProcedure="false">Лист1!$A$1:$AF$23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<sst xmlns="http://schemas.openxmlformats.org/spreadsheetml/2006/main" count="99" uniqueCount="70">
  <si>
    <t xml:space="preserve"> </t>
  </si>
  <si>
    <t xml:space="preserve">1.Обоснование начальной (максимальной) цены контракта</t>
  </si>
  <si>
    <t xml:space="preserve">Используемый метод определения НМЦК 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</si>
  <si>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</si>
  <si>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</si>
  <si>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</si>
  <si>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</si>
  <si>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</si>
  <si>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</si>
  <si>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Характеристики товара</t>
  </si>
  <si>
    <t xml:space="preserve">Единица измерения</t>
  </si>
  <si>
    <t xml:space="preserve">Кол-во</t>
  </si>
  <si>
    <t xml:space="preserve">Поставщик 1 (вх № 08/8137вн-1)</t>
  </si>
  <si>
    <t xml:space="preserve">Поставщик 2 (вх № 08/8137вн-2)</t>
  </si>
  <si>
    <t xml:space="preserve">Поставщик 3 (вх № 08/8137вн-3)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</si>
  <si>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</si>
  <si>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</si>
  <si>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</si>
  <si>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</si>
  <si>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</si>
  <si>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</si>
  <si>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</si>
  <si>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</si>
  <si>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</si>
  <si>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</si>
  <si>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</si>
  <si>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</si>
  <si>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</si>
  <si>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</si>
  <si>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</si>
  <si>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</si>
  <si>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</si>
  <si>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Средняя цена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</si>
  <si>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</si>
  <si>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</si>
  <si>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за 1 ед., руб. с учетом округления</t>
  </si>
  <si>
    <t xml:space="preserve">НМЦК (рын)</t>
  </si>
  <si>
    <t xml:space="preserve">Цена (руб.)</t>
  </si>
  <si>
    <t xml:space="preserve">Папка-скоросшиватель «Дело»</t>
  </si>
  <si>
    <t xml:space="preserve">17.23.13.193-00000007</t>
  </si>
  <si>
    <t xml:space="preserve">белый, не менее 300 г/м2, ширина корешка 20мм, вместимость до 200 листов, формат А4</t>
  </si>
  <si>
    <t xml:space="preserve">шт</t>
  </si>
  <si>
    <t xml:space="preserve">Клей ПВА</t>
  </si>
  <si>
    <t xml:space="preserve">20.52.10.190</t>
  </si>
  <si>
    <t xml:space="preserve">Клей в пластиковой бутылочке с дозатором, не менее 85 гр. Предназначен для склеивания бумаги, картона. Клей представляет собой молочно- белую, гомогенную, вязкую массу, со слабым запахом, после высыхания клей образует эластичную прозрачную пленку, обладает высокой клеящей способностью.</t>
  </si>
  <si>
    <t xml:space="preserve">Корректирующая жидкость</t>
  </si>
  <si>
    <t xml:space="preserve">20.59.59.900-00000003</t>
  </si>
  <si>
    <t xml:space="preserve">Для рукописных и машинописных текстов, включая факсовую бумагу, на эмульсионной основе, покрывает с первого раза, не требует растворителя, морозостойкая, на быстросохнущей основе, 20 мл.</t>
  </si>
  <si>
    <t xml:space="preserve">Скотч 50*66</t>
  </si>
  <si>
    <t xml:space="preserve">22.29.21.000-00000002</t>
  </si>
  <si>
    <t xml:space="preserve">Скотч. Клейкая канцелярская лента Размер ширина не менее 50 мм длина не менее  66 м.Цвет – прозрачный.</t>
  </si>
  <si>
    <t xml:space="preserve">Файл-вкладыш (Мультифора)</t>
  </si>
  <si>
    <t xml:space="preserve">22.29.25.000-00000054</t>
  </si>
  <si>
    <t xml:space="preserve">Файл-вкладыш с универсальной перфорацией, формат А4. Толщина пленки не менее 30 мкм. Вместимость - не мене 50 листов. Количество штук в упаковке 100. </t>
  </si>
  <si>
    <t xml:space="preserve">упак</t>
  </si>
  <si>
    <t xml:space="preserve">Скобы для степлера № 24/6</t>
  </si>
  <si>
    <t xml:space="preserve">25.99.23.000-00000007</t>
  </si>
  <si>
    <t xml:space="preserve">Скобы № 24/6. Покрытие — цинк. Длина ножки 6 мм. Количество сшиваемых листов — 20. Упакованы в картонную коробку по 1000 шт.</t>
  </si>
  <si>
    <t xml:space="preserve">Скобы для степлера № 10</t>
  </si>
  <si>
    <t xml:space="preserve">25.99.23.000-00000018</t>
  </si>
  <si>
    <t xml:space="preserve">Скобы № 10 Покрытие — цинк. Длина ножки 5 мм.  Упакованы в картонную коробку по 1000 шт.</t>
  </si>
  <si>
    <t xml:space="preserve">Перманентный фломастер (черный)</t>
  </si>
  <si>
    <t xml:space="preserve">32.99.12.120-00000002</t>
  </si>
  <si>
    <t xml:space="preserve">толщина линии письма не менее 1 мм, основа спиртовая, водостойкий</t>
  </si>
  <si>
    <t xml:space="preserve">Перманентный фломастер (белый)</t>
  </si>
  <si>
    <t xml:space="preserve">толщина линии письма не менее 1 мм, водостойкий</t>
  </si>
  <si>
    <t xml:space="preserve">Маркеры-текстовыделители</t>
  </si>
  <si>
    <t xml:space="preserve">32.99.12.120-00000006</t>
  </si>
  <si>
    <t xml:space="preserve">маркер выделитель текста, не менее 4 цветов, толщина линии 1-5 мм, форма наконечника скошенная</t>
  </si>
  <si>
    <t xml:space="preserve">ИТОГО, руб.: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</si>
</sst>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.00"/>
    <numFmt numFmtId="167" formatCode="#,##0.00#########"/>
    <numFmt numFmtId="168" formatCode="@"/>
    <numFmt numFmtId="169" formatCode="0.00%"/>
  </numFmts>
  <fonts count="9">
    <font>
      <sz val="11"/>
      <color rgb="FF000000"/>
      <name val="Calibri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000000"/>
      <name val="Times New Roman"/>
      <family val="1"/>
      <charset val="1"/>
    </font>
    <font>
      <b val="true"/>
      <sz val="9"/>
      <color rgb="FF000000"/>
      <name val="Times New Roman"/>
      <family val="1"/>
      <charset val="1"/>
    </font>
    <font>
      <sz val="9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9"/>
      <color theme="1"/>
      <name val="Times New Roman"/>
      <family val="1"/>
      <charset val="1"/>
    </font>
  </fonts>
  <fills count="8">
    <fill>
      <patternFill patternType="none"/>
    </fill>
    <fill>
      <patternFill patternType="gray125"/>
    </fill>
    <fill>
      <patternFill patternType="solid">
        <fgColor rgb="FFFFCCCC"/>
        <bgColor rgb="FFDDDDDD"/>
      </patternFill>
    </fill>
    <fill>
      <patternFill patternType="solid">
        <fgColor rgb="FFCCFFCC"/>
        <bgColor rgb="FFD4FBF8"/>
      </patternFill>
    </fill>
    <fill>
      <patternFill patternType="solid">
        <fgColor rgb="FFDDDDDD"/>
        <bgColor rgb="FFFFCCCC"/>
      </patternFill>
    </fill>
    <fill>
      <patternFill patternType="solid">
        <fgColor rgb="FFD4FBF8"/>
        <bgColor rgb="FFCCFFFF"/>
      </patternFill>
    </fill>
    <fill>
      <patternFill patternType="solid">
        <fgColor rgb="FFF87575"/>
        <bgColor rgb="FFFF99CC"/>
      </patternFill>
    </fill>
    <fill>
      <patternFill patternType="solid">
        <fgColor rgb="FF70EAAE"/>
        <bgColor rgb="FF99CCFF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4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5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6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7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4FBF8"/>
      <rgbColor rgb="FF660066"/>
      <rgbColor rgb="FFF87575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70EAAE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2.wmf"/><Relationship Id="rId4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7</xdr:row>
      <xdr:rowOff>182160</xdr:rowOff>
    </xdr:from>
    <xdr:to>
      <xdr:col>3</xdr:col>
      <xdr:colOff>32040</xdr:colOff>
      <xdr:row>7</xdr:row>
      <xdr:rowOff>794880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2285280"/>
          <a:ext cx="1714320" cy="612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31</xdr:col>
      <xdr:colOff>449280</xdr:colOff>
      <xdr:row>9</xdr:row>
      <xdr:rowOff>96120</xdr:rowOff>
    </xdr:from>
    <xdr:to>
      <xdr:col>31</xdr:col>
      <xdr:colOff>1842840</xdr:colOff>
      <xdr:row>9</xdr:row>
      <xdr:rowOff>617400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8051480" y="4247280"/>
          <a:ext cx="1393560" cy="52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28</xdr:col>
      <xdr:colOff>146160</xdr:colOff>
      <xdr:row>9</xdr:row>
      <xdr:rowOff>76680</xdr:rowOff>
    </xdr:from>
    <xdr:to>
      <xdr:col>28</xdr:col>
      <xdr:colOff>1215360</xdr:colOff>
      <xdr:row>9</xdr:row>
      <xdr:rowOff>595440</xdr:rowOff>
    </xdr:to>
    <xdr:pic>
      <xdr:nvPicPr>
        <xdr:cNvPr id="2" name="Picture 2" descr=""/>
        <xdr:cNvPicPr/>
      </xdr:nvPicPr>
      <xdr:blipFill>
        <a:blip r:embed="rId3"/>
        <a:stretch/>
      </xdr:blipFill>
      <xdr:spPr>
        <a:xfrm>
          <a:off x="13250520" y="4227840"/>
          <a:ext cx="1069200" cy="518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29</xdr:col>
      <xdr:colOff>290520</xdr:colOff>
      <xdr:row>9</xdr:row>
      <xdr:rowOff>78120</xdr:rowOff>
    </xdr:from>
    <xdr:to>
      <xdr:col>29</xdr:col>
      <xdr:colOff>1483560</xdr:colOff>
      <xdr:row>9</xdr:row>
      <xdr:rowOff>527400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14844600" y="4229280"/>
          <a:ext cx="1193040" cy="449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25"/>
  <sheetViews>
    <sheetView showFormulas="false" showGridLines="true" showRowColHeaders="true" showZeros="true" rightToLeft="false" tabSelected="true" showOutlineSymbols="true" defaultGridColor="true" view="pageBreakPreview" topLeftCell="A10" colorId="64" zoomScale="90" zoomScaleNormal="100" zoomScalePageLayoutView="90" workbookViewId="0">
      <selection pane="topLeft" activeCell="F17" activeCellId="0" sqref="F17"/>
    </sheetView>
  </sheetViews>
  <sheetFormatPr defaultColWidth="9.00390625" defaultRowHeight="12.8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0.85"/>
    <col collapsed="false" customWidth="true" hidden="false" outlineLevel="0" max="3" min="3" style="1" width="1.26"/>
    <col collapsed="false" customWidth="true" hidden="false" outlineLevel="0" max="4" min="4" style="1" width="16.31"/>
    <col collapsed="false" customWidth="true" hidden="false" outlineLevel="0" max="5" min="5" style="1" width="25.79"/>
    <col collapsed="false" customWidth="true" hidden="false" outlineLevel="0" max="6" min="6" style="1" width="17"/>
    <col collapsed="false" customWidth="true" hidden="false" outlineLevel="0" max="7" min="7" style="2" width="8.86"/>
    <col collapsed="false" customWidth="true" hidden="false" outlineLevel="0" max="10" min="8" style="3" width="22"/>
    <col collapsed="false" customWidth="true" hidden="true" outlineLevel="0" max="27" min="11" style="3" width="22"/>
    <col collapsed="false" customWidth="true" hidden="false" outlineLevel="0" max="28" min="28" style="3" width="22"/>
    <col collapsed="false" customWidth="true" hidden="false" outlineLevel="0" max="29" min="29" style="3" width="20.57"/>
    <col collapsed="false" customWidth="true" hidden="false" outlineLevel="0" max="30" min="30" style="3" width="23"/>
    <col collapsed="false" customWidth="true" hidden="false" outlineLevel="0" max="31" min="31" style="3" width="20.24"/>
    <col collapsed="false" customWidth="true" hidden="false" outlineLevel="0" max="32" min="32" style="1" width="27.71"/>
    <col collapsed="false" customWidth="true" hidden="false" outlineLevel="0" max="33" min="33" style="1" width="18.42"/>
    <col collapsed="false" customWidth="true" hidden="false" outlineLevel="0" max="1027" min="34" style="1" width="9.14"/>
    <col collapsed="false" customWidth="false" hidden="false" outlineLevel="0" max="16384" min="1028" style="1" width="9"/>
  </cols>
  <sheetData>
    <row r="1" customFormat="false" ht="15" hidden="false" customHeight="true" outlineLevel="0" collapsed="false">
      <c r="A1" s="1" t="s">
        <v>0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customFormat="false" ht="15" hidden="false" customHeight="true" outlineLevel="0" collapsed="false">
      <c r="H2" s="5"/>
    </row>
    <row r="3" customFormat="false" ht="37.3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customFormat="false" ht="15" hidden="false" customHeight="true" outlineLevel="0" collapsed="false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customFormat="false" ht="12.8" hidden="false" customHeight="false" outlineLevel="0" collapsed="false">
      <c r="AC5" s="8"/>
      <c r="AD5" s="9"/>
    </row>
    <row r="6" customFormat="false" ht="45" hidden="false" customHeight="true" outlineLevel="0" collapsed="false">
      <c r="A6" s="10" t="s">
        <v>2</v>
      </c>
      <c r="B6" s="10"/>
      <c r="C6" s="11" t="s">
        <v>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customFormat="false" ht="25.5" hidden="false" customHeight="true" outlineLevel="0" collapsed="false">
      <c r="A7" s="12" t="s">
        <v>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8" customFormat="false" ht="120" hidden="false" customHeight="true" outlineLevel="0" collapsed="false">
      <c r="A8" s="13" t="s">
        <v>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</row>
    <row r="9" customFormat="false" ht="41.25" hidden="false" customHeight="true" outlineLevel="0" collapsed="false">
      <c r="A9" s="10" t="s">
        <v>6</v>
      </c>
      <c r="B9" s="10" t="s">
        <v>7</v>
      </c>
      <c r="C9" s="10"/>
      <c r="D9" s="14" t="s">
        <v>8</v>
      </c>
      <c r="E9" s="14" t="s">
        <v>9</v>
      </c>
      <c r="F9" s="10" t="s">
        <v>10</v>
      </c>
      <c r="G9" s="15" t="s">
        <v>11</v>
      </c>
      <c r="H9" s="16" t="s">
        <v>12</v>
      </c>
      <c r="I9" s="17" t="s">
        <v>13</v>
      </c>
      <c r="J9" s="17" t="s">
        <v>14</v>
      </c>
      <c r="K9" s="16" t="s">
        <v>15</v>
      </c>
      <c r="L9" s="16" t="s">
        <v>16</v>
      </c>
      <c r="M9" s="16" t="s">
        <v>17</v>
      </c>
      <c r="N9" s="16" t="s">
        <v>18</v>
      </c>
      <c r="O9" s="16" t="s">
        <v>19</v>
      </c>
      <c r="P9" s="16" t="s">
        <v>20</v>
      </c>
      <c r="Q9" s="16" t="s">
        <v>21</v>
      </c>
      <c r="R9" s="16" t="s">
        <v>22</v>
      </c>
      <c r="S9" s="16" t="s">
        <v>23</v>
      </c>
      <c r="T9" s="16" t="s">
        <v>24</v>
      </c>
      <c r="U9" s="16" t="s">
        <v>25</v>
      </c>
      <c r="V9" s="16" t="s">
        <v>26</v>
      </c>
      <c r="W9" s="16" t="s">
        <v>27</v>
      </c>
      <c r="X9" s="16" t="s">
        <v>28</v>
      </c>
      <c r="Y9" s="16" t="s">
        <v>29</v>
      </c>
      <c r="Z9" s="16" t="s">
        <v>30</v>
      </c>
      <c r="AA9" s="16" t="s">
        <v>31</v>
      </c>
      <c r="AB9" s="14" t="s">
        <v>32</v>
      </c>
      <c r="AC9" s="18" t="s">
        <v>33</v>
      </c>
      <c r="AD9" s="18" t="s">
        <v>34</v>
      </c>
      <c r="AE9" s="14" t="s">
        <v>35</v>
      </c>
      <c r="AF9" s="19" t="s">
        <v>36</v>
      </c>
    </row>
    <row r="10" customFormat="false" ht="51" hidden="false" customHeight="true" outlineLevel="0" collapsed="false">
      <c r="A10" s="10"/>
      <c r="B10" s="10"/>
      <c r="C10" s="10"/>
      <c r="D10" s="14"/>
      <c r="E10" s="14"/>
      <c r="F10" s="10"/>
      <c r="G10" s="15"/>
      <c r="H10" s="16" t="s">
        <v>37</v>
      </c>
      <c r="I10" s="16" t="s">
        <v>37</v>
      </c>
      <c r="J10" s="16" t="s">
        <v>37</v>
      </c>
      <c r="K10" s="16" t="s">
        <v>37</v>
      </c>
      <c r="L10" s="16" t="s">
        <v>37</v>
      </c>
      <c r="M10" s="16" t="s">
        <v>37</v>
      </c>
      <c r="N10" s="16" t="s">
        <v>37</v>
      </c>
      <c r="O10" s="16" t="s">
        <v>37</v>
      </c>
      <c r="P10" s="16" t="s">
        <v>37</v>
      </c>
      <c r="Q10" s="16" t="s">
        <v>37</v>
      </c>
      <c r="R10" s="16" t="s">
        <v>37</v>
      </c>
      <c r="S10" s="16" t="s">
        <v>37</v>
      </c>
      <c r="T10" s="16" t="s">
        <v>37</v>
      </c>
      <c r="U10" s="16" t="s">
        <v>37</v>
      </c>
      <c r="V10" s="16" t="s">
        <v>37</v>
      </c>
      <c r="W10" s="16" t="s">
        <v>37</v>
      </c>
      <c r="X10" s="16" t="s">
        <v>37</v>
      </c>
      <c r="Y10" s="16" t="s">
        <v>37</v>
      </c>
      <c r="Z10" s="16" t="s">
        <v>37</v>
      </c>
      <c r="AA10" s="16" t="s">
        <v>37</v>
      </c>
      <c r="AB10" s="14"/>
      <c r="AC10" s="20"/>
      <c r="AD10" s="20"/>
      <c r="AE10" s="14"/>
      <c r="AF10" s="21"/>
    </row>
    <row r="11" customFormat="false" ht="40.7" hidden="false" customHeight="true" outlineLevel="0" collapsed="false">
      <c r="A11" s="10" t="n">
        <v>1</v>
      </c>
      <c r="B11" s="10" t="s">
        <v>38</v>
      </c>
      <c r="C11" s="10"/>
      <c r="D11" s="22" t="s">
        <v>39</v>
      </c>
      <c r="E11" s="22" t="s">
        <v>40</v>
      </c>
      <c r="F11" s="10" t="s">
        <v>41</v>
      </c>
      <c r="G11" s="15" t="n">
        <v>1000</v>
      </c>
      <c r="H11" s="16" t="n">
        <v>20</v>
      </c>
      <c r="I11" s="16" t="n">
        <v>18</v>
      </c>
      <c r="J11" s="16" t="n">
        <v>20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 t="n">
        <f aca="false">(SUM(H11:J11)/3)</f>
        <v>19.3333333333333</v>
      </c>
      <c r="AC11" s="16" t="n">
        <f aca="false">STDEV(H11:J11)</f>
        <v>1.15470053837925</v>
      </c>
      <c r="AD11" s="23" t="n">
        <f aca="false">AC11/AB11*100%</f>
        <v>0.0597258899161682</v>
      </c>
      <c r="AE11" s="24" t="n">
        <f aca="false">MROUND(AB11,0.01)</f>
        <v>19.33</v>
      </c>
      <c r="AF11" s="16" t="n">
        <f aca="false">AE11*G11</f>
        <v>19330</v>
      </c>
    </row>
    <row r="12" customFormat="false" ht="88.85" hidden="false" customHeight="true" outlineLevel="0" collapsed="false">
      <c r="A12" s="10" t="n">
        <v>2</v>
      </c>
      <c r="B12" s="10" t="s">
        <v>42</v>
      </c>
      <c r="C12" s="10"/>
      <c r="D12" s="25" t="s">
        <v>43</v>
      </c>
      <c r="E12" s="25" t="s">
        <v>44</v>
      </c>
      <c r="F12" s="10" t="s">
        <v>41</v>
      </c>
      <c r="G12" s="15" t="n">
        <v>100</v>
      </c>
      <c r="H12" s="16" t="n">
        <v>37</v>
      </c>
      <c r="I12" s="16" t="n">
        <v>37</v>
      </c>
      <c r="J12" s="16" t="n">
        <v>37</v>
      </c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 t="n">
        <f aca="false">(SUM(H12:J12)/3)</f>
        <v>37</v>
      </c>
      <c r="AC12" s="16" t="n">
        <f aca="false">STDEV(H12:J12)</f>
        <v>0</v>
      </c>
      <c r="AD12" s="23" t="n">
        <f aca="false">AC12/AB12*100%</f>
        <v>0</v>
      </c>
      <c r="AE12" s="24" t="n">
        <f aca="false">MROUND(AB12,0.01)</f>
        <v>37</v>
      </c>
      <c r="AF12" s="16" t="n">
        <f aca="false">AE12*G12</f>
        <v>3700</v>
      </c>
    </row>
    <row r="13" customFormat="false" ht="40" hidden="false" customHeight="true" outlineLevel="0" collapsed="false">
      <c r="A13" s="10" t="n">
        <v>3</v>
      </c>
      <c r="B13" s="10" t="s">
        <v>45</v>
      </c>
      <c r="C13" s="10"/>
      <c r="D13" s="26" t="s">
        <v>46</v>
      </c>
      <c r="E13" s="26" t="s">
        <v>47</v>
      </c>
      <c r="F13" s="10" t="s">
        <v>41</v>
      </c>
      <c r="G13" s="15" t="n">
        <v>50</v>
      </c>
      <c r="H13" s="16" t="n">
        <v>43</v>
      </c>
      <c r="I13" s="16" t="n">
        <v>44</v>
      </c>
      <c r="J13" s="16" t="n">
        <v>43.1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 t="n">
        <f aca="false">(SUM(H13:J13)/3)</f>
        <v>43.3666666666667</v>
      </c>
      <c r="AC13" s="16" t="n">
        <f aca="false">STDEV(H13:J13)</f>
        <v>0.55075705472861</v>
      </c>
      <c r="AD13" s="23" t="n">
        <f aca="false">AC13/AB13*100%</f>
        <v>0.0127000089483922</v>
      </c>
      <c r="AE13" s="24" t="n">
        <f aca="false">MROUND(AB13,0.01)</f>
        <v>43.37</v>
      </c>
      <c r="AF13" s="16" t="n">
        <f aca="false">AE13*G13</f>
        <v>2168.5</v>
      </c>
    </row>
    <row r="14" customFormat="false" ht="78.65" hidden="false" customHeight="true" outlineLevel="0" collapsed="false">
      <c r="A14" s="10" t="n">
        <v>4</v>
      </c>
      <c r="B14" s="10" t="s">
        <v>48</v>
      </c>
      <c r="C14" s="10"/>
      <c r="D14" s="27" t="s">
        <v>49</v>
      </c>
      <c r="E14" s="27" t="s">
        <v>50</v>
      </c>
      <c r="F14" s="10" t="s">
        <v>41</v>
      </c>
      <c r="G14" s="15" t="n">
        <v>60</v>
      </c>
      <c r="H14" s="16" t="n">
        <v>82</v>
      </c>
      <c r="I14" s="16" t="n">
        <v>82</v>
      </c>
      <c r="J14" s="16" t="n">
        <v>80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 t="n">
        <f aca="false">(SUM(H14:J14)/3)</f>
        <v>81.3333333333333</v>
      </c>
      <c r="AC14" s="16" t="n">
        <f aca="false">STDEV(H14:J14)</f>
        <v>1.15470053837925</v>
      </c>
      <c r="AD14" s="23" t="n">
        <f aca="false">AC14/AB14*100%</f>
        <v>0.014197137766958</v>
      </c>
      <c r="AE14" s="24" t="n">
        <f aca="false">MROUND(AB14,0.01)</f>
        <v>81.33</v>
      </c>
      <c r="AF14" s="16" t="n">
        <f aca="false">AE14*G14</f>
        <v>4879.8</v>
      </c>
    </row>
    <row r="15" customFormat="false" ht="75.95" hidden="false" customHeight="true" outlineLevel="0" collapsed="false">
      <c r="A15" s="10" t="n">
        <v>5</v>
      </c>
      <c r="B15" s="10" t="s">
        <v>51</v>
      </c>
      <c r="C15" s="10"/>
      <c r="D15" s="27" t="s">
        <v>52</v>
      </c>
      <c r="E15" s="27" t="s">
        <v>53</v>
      </c>
      <c r="F15" s="10" t="s">
        <v>54</v>
      </c>
      <c r="G15" s="15" t="n">
        <v>400</v>
      </c>
      <c r="H15" s="16" t="n">
        <v>211</v>
      </c>
      <c r="I15" s="16" t="n">
        <v>210</v>
      </c>
      <c r="J15" s="16" t="n">
        <v>210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 t="n">
        <f aca="false">(SUM(H15:J15)/3)</f>
        <v>210.333333333333</v>
      </c>
      <c r="AC15" s="16" t="n">
        <f aca="false">STDEV(H15:J15)</f>
        <v>0.577350269189626</v>
      </c>
      <c r="AD15" s="23" t="n">
        <f aca="false">AC15/AB15*100%</f>
        <v>0.00274492996445147</v>
      </c>
      <c r="AE15" s="24" t="n">
        <f aca="false">MROUND(AB15,0.01)</f>
        <v>210.33</v>
      </c>
      <c r="AF15" s="16" t="n">
        <f aca="false">AE15*G15</f>
        <v>84132</v>
      </c>
    </row>
    <row r="16" customFormat="false" ht="47.45" hidden="false" customHeight="true" outlineLevel="0" collapsed="false">
      <c r="A16" s="10" t="n">
        <v>6</v>
      </c>
      <c r="B16" s="10" t="s">
        <v>55</v>
      </c>
      <c r="C16" s="10"/>
      <c r="D16" s="28" t="s">
        <v>56</v>
      </c>
      <c r="E16" s="28" t="s">
        <v>57</v>
      </c>
      <c r="F16" s="10" t="s">
        <v>54</v>
      </c>
      <c r="G16" s="15" t="n">
        <v>1000</v>
      </c>
      <c r="H16" s="16" t="n">
        <v>31</v>
      </c>
      <c r="I16" s="16" t="n">
        <v>30</v>
      </c>
      <c r="J16" s="16" t="n">
        <v>31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 t="n">
        <f aca="false">(SUM(H16:J16)/3)</f>
        <v>30.6666666666667</v>
      </c>
      <c r="AC16" s="16" t="n">
        <f aca="false">STDEV(H16:J16)</f>
        <v>0.577350269189626</v>
      </c>
      <c r="AD16" s="23" t="n">
        <f aca="false">AC16/AB16*100%</f>
        <v>0.0188266392127052</v>
      </c>
      <c r="AE16" s="24" t="n">
        <f aca="false">MROUND(AB16,0.01)</f>
        <v>30.67</v>
      </c>
      <c r="AF16" s="16" t="n">
        <f aca="false">AE16*G16</f>
        <v>30670</v>
      </c>
    </row>
    <row r="17" customFormat="false" ht="83.4" hidden="false" customHeight="true" outlineLevel="0" collapsed="false">
      <c r="A17" s="10" t="n">
        <v>7</v>
      </c>
      <c r="B17" s="10" t="s">
        <v>58</v>
      </c>
      <c r="C17" s="10"/>
      <c r="D17" s="28" t="s">
        <v>59</v>
      </c>
      <c r="E17" s="28" t="s">
        <v>60</v>
      </c>
      <c r="F17" s="10" t="s">
        <v>54</v>
      </c>
      <c r="G17" s="15" t="n">
        <v>699</v>
      </c>
      <c r="H17" s="16" t="n">
        <v>22</v>
      </c>
      <c r="I17" s="16" t="n">
        <v>21.1</v>
      </c>
      <c r="J17" s="16" t="n">
        <v>22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 t="n">
        <f aca="false">(SUM(H17:J17)/3)</f>
        <v>21.7</v>
      </c>
      <c r="AC17" s="16" t="n">
        <f aca="false">STDEV(H17:J17)</f>
        <v>0.519615242270662</v>
      </c>
      <c r="AD17" s="23" t="n">
        <f aca="false">AC17/AB17*100%</f>
        <v>0.0239454028696158</v>
      </c>
      <c r="AE17" s="24" t="n">
        <f aca="false">MROUND(AB17,0.01)</f>
        <v>21.7</v>
      </c>
      <c r="AF17" s="16" t="n">
        <f aca="false">AE17*G17</f>
        <v>15168.3</v>
      </c>
    </row>
    <row r="18" customFormat="false" ht="61.05" hidden="false" customHeight="true" outlineLevel="0" collapsed="false">
      <c r="A18" s="10" t="n">
        <v>8</v>
      </c>
      <c r="B18" s="10" t="s">
        <v>61</v>
      </c>
      <c r="C18" s="10"/>
      <c r="D18" s="29" t="s">
        <v>62</v>
      </c>
      <c r="E18" s="29" t="s">
        <v>63</v>
      </c>
      <c r="F18" s="10" t="s">
        <v>41</v>
      </c>
      <c r="G18" s="15" t="n">
        <v>5</v>
      </c>
      <c r="H18" s="16" t="n">
        <v>50</v>
      </c>
      <c r="I18" s="16" t="n">
        <v>52</v>
      </c>
      <c r="J18" s="16" t="n">
        <v>50</v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 t="n">
        <f aca="false">(SUM(H18:J18)/3)</f>
        <v>50.6666666666667</v>
      </c>
      <c r="AC18" s="16" t="n">
        <f aca="false">STDEV(H18:J18)</f>
        <v>1.15470053837925</v>
      </c>
      <c r="AD18" s="23" t="n">
        <f aca="false">AC18/AB18*100%</f>
        <v>0.0227901422048537</v>
      </c>
      <c r="AE18" s="24" t="n">
        <f aca="false">MROUND(AB18,0.01)</f>
        <v>50.67</v>
      </c>
      <c r="AF18" s="16" t="n">
        <f aca="false">AE18*G18</f>
        <v>253.35</v>
      </c>
    </row>
    <row r="19" customFormat="false" ht="59" hidden="false" customHeight="true" outlineLevel="0" collapsed="false">
      <c r="A19" s="10" t="n">
        <v>9</v>
      </c>
      <c r="B19" s="10" t="s">
        <v>64</v>
      </c>
      <c r="C19" s="10"/>
      <c r="D19" s="29" t="s">
        <v>62</v>
      </c>
      <c r="E19" s="29" t="s">
        <v>65</v>
      </c>
      <c r="F19" s="10" t="s">
        <v>41</v>
      </c>
      <c r="G19" s="15" t="n">
        <v>5</v>
      </c>
      <c r="H19" s="16" t="n">
        <v>50</v>
      </c>
      <c r="I19" s="16" t="n">
        <v>52</v>
      </c>
      <c r="J19" s="16" t="n">
        <v>52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 t="n">
        <f aca="false">(SUM(H19:J19)/3)</f>
        <v>51.3333333333333</v>
      </c>
      <c r="AC19" s="16" t="n">
        <f aca="false">STDEV(H19:J19)</f>
        <v>1.15470053837925</v>
      </c>
      <c r="AD19" s="23" t="n">
        <f aca="false">AC19/AB19*100%</f>
        <v>0.0224941663320633</v>
      </c>
      <c r="AE19" s="24" t="n">
        <f aca="false">MROUND(AB19,0.01)</f>
        <v>51.33</v>
      </c>
      <c r="AF19" s="16" t="n">
        <f aca="false">AE19*G19</f>
        <v>256.65</v>
      </c>
    </row>
    <row r="20" customFormat="false" ht="57.65" hidden="false" customHeight="true" outlineLevel="0" collapsed="false">
      <c r="A20" s="10" t="n">
        <v>10</v>
      </c>
      <c r="B20" s="10" t="s">
        <v>66</v>
      </c>
      <c r="C20" s="10"/>
      <c r="D20" s="29" t="s">
        <v>67</v>
      </c>
      <c r="E20" s="29" t="s">
        <v>68</v>
      </c>
      <c r="F20" s="10" t="s">
        <v>41</v>
      </c>
      <c r="G20" s="15" t="n">
        <v>25</v>
      </c>
      <c r="H20" s="16" t="n">
        <v>264</v>
      </c>
      <c r="I20" s="16" t="n">
        <v>256</v>
      </c>
      <c r="J20" s="16" t="n">
        <v>287.6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 t="n">
        <f aca="false">(SUM(H20:J20)/3)</f>
        <v>269.2</v>
      </c>
      <c r="AC20" s="16" t="n">
        <f aca="false">STDEV(H20:J20)</f>
        <v>16.4292422223303</v>
      </c>
      <c r="AD20" s="23" t="n">
        <f aca="false">AC20/AB20*100%</f>
        <v>0.061029874525744</v>
      </c>
      <c r="AE20" s="24" t="n">
        <f aca="false">MROUND(AB20,0.01)</f>
        <v>269.2</v>
      </c>
      <c r="AF20" s="16" t="n">
        <f aca="false">AE20*G20</f>
        <v>6730</v>
      </c>
    </row>
    <row r="21" customFormat="false" ht="15" hidden="false" customHeight="true" outlineLevel="0" collapsed="false">
      <c r="A21" s="30" t="s">
        <v>69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16" t="n">
        <f aca="false">SUM(AF11:AF20)</f>
        <v>167288.6</v>
      </c>
    </row>
    <row r="22" customFormat="false" ht="15" hidden="false" customHeight="true" outlineLevel="0" collapsed="false">
      <c r="A22" s="31"/>
      <c r="B22" s="32"/>
      <c r="C22" s="32"/>
      <c r="D22" s="32"/>
      <c r="E22" s="32"/>
      <c r="F22" s="32"/>
      <c r="G22" s="33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4"/>
    </row>
    <row r="23" customFormat="false" ht="12.8" hidden="false" customHeight="false" outlineLevel="0" collapsed="false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customFormat="false" ht="12.8" hidden="false" customHeight="false" outlineLevel="0" collapsed="false">
      <c r="A24" s="35"/>
      <c r="B24" s="35"/>
      <c r="C24" s="35"/>
      <c r="D24" s="35"/>
      <c r="E24" s="35"/>
      <c r="F24" s="6"/>
      <c r="G24" s="36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</row>
    <row r="25" customFormat="false" ht="12.8" hidden="false" customHeight="false" outlineLevel="0" collapsed="false">
      <c r="A25" s="38" t="s">
        <v>0</v>
      </c>
    </row>
  </sheetData>
  <mergeCells count="26">
    <mergeCell ref="A3:AF3"/>
    <mergeCell ref="A4:AF4"/>
    <mergeCell ref="A6:B6"/>
    <mergeCell ref="C6:AF6"/>
    <mergeCell ref="A7:AF7"/>
    <mergeCell ref="A8:AF8"/>
    <mergeCell ref="A9:A10"/>
    <mergeCell ref="B9:C10"/>
    <mergeCell ref="D9:D10"/>
    <mergeCell ref="E9:E10"/>
    <mergeCell ref="F9:F10"/>
    <mergeCell ref="G9:G10"/>
    <mergeCell ref="AB9:AB10"/>
    <mergeCell ref="AE9:AE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A21:AE21"/>
    <mergeCell ref="A23:AF23"/>
  </mergeCells>
  <printOptions headings="false" gridLines="false" gridLinesSet="true" horizontalCentered="false" verticalCentered="false"/>
  <pageMargins left="0.240277777777778" right="0.240277777777778" top="0.05" bottom="0.209722222222222" header="0.511811023622047" footer="0.511811023622047"/>
  <pageSetup paperSize="9" scale="100" fitToWidth="1" fitToHeight="0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194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2014-01-17T11:35:00Z</dcterms:created>
  <dc:creator>Аюпов Дамир Айратович</dc:creator>
  <dc:description/>
  <dc:language>ru-RU</dc:language>
  <cp:lastModifiedBy/>
  <cp:lastPrinted>2026-08-24T12:49:14Z</cp:lastPrinted>
  <dcterms:modified xsi:type="dcterms:W3CDTF">2026-08-24T15:21:51Z</dcterms:modified>
  <cp:revision>66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KSOProductBuildVer">
    <vt:lpwstr>1049-11.2.0.10101</vt:lpwstr>
  </property>
</Properties>
</file>