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Договора для ЕАТ\Мед.оборудование (аппарат офтальмотерапевтический)\"/>
    </mc:Choice>
  </mc:AlternateContent>
  <bookViews>
    <workbookView xWindow="0" yWindow="0" windowWidth="28800" windowHeight="11835" tabRatio="500"/>
  </bookViews>
  <sheets>
    <sheet name="Расчет цены" sheetId="1" r:id="rId1"/>
    <sheet name="Лист1" sheetId="2" r:id="rId2"/>
  </sheets>
  <definedNames>
    <definedName name="_xlnm.Print_Area" localSheetId="0">'Расчет цены'!$A$1:$U$15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4" i="1" l="1"/>
  <c r="U5" i="1" l="1"/>
  <c r="W4" i="1" l="1"/>
  <c r="O4" i="1" l="1"/>
  <c r="P4" i="1" l="1"/>
  <c r="Q4" i="1" s="1"/>
  <c r="R4" i="1"/>
  <c r="S4" i="1" s="1"/>
  <c r="T4" i="1" s="1"/>
</calcChain>
</file>

<file path=xl/sharedStrings.xml><?xml version="1.0" encoding="utf-8"?>
<sst xmlns="http://schemas.openxmlformats.org/spreadsheetml/2006/main" count="41" uniqueCount="39">
  <si>
    <t>№ п/п</t>
  </si>
  <si>
    <t>Наименование товара</t>
  </si>
  <si>
    <t>Ед. изм.</t>
  </si>
  <si>
    <t>Кол-во</t>
  </si>
  <si>
    <t>Коммерческие предложения, заключенные контракты, цена за единицу измерения, включая НДС (руб.)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</si>
  <si>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</si>
  <si>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</si>
  <si>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</si>
  <si>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</si>
  <si>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 xml:space="preserve"> </t>
  </si>
  <si>
    <t xml:space="preserve">Номер сведений о контракте №___ от </t>
  </si>
  <si>
    <r>
      <rPr>
        <b/>
        <sz val="7"/>
        <color rgb="FF000000"/>
        <rFont val="Times New Roman"/>
        <family val="1"/>
        <charset val="204"/>
      </rPr>
      <t>Средняя арифметическая цена за единицу     &lt;</t>
    </r>
    <r>
      <rPr>
        <b/>
        <i/>
        <sz val="7"/>
        <color rgb="FF000000"/>
        <rFont val="Times New Roman"/>
        <family val="1"/>
        <charset val="204"/>
      </rPr>
      <t>ц</t>
    </r>
    <r>
      <rPr>
        <b/>
        <sz val="7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</si>
  <si>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</si>
  <si>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rPr>
        <b/>
        <sz val="7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7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</si>
  <si>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rgb="FF000000"/>
        <rFont val="Times New Roman"/>
        <family val="1"/>
        <charset val="204"/>
      </rPr>
      <t>Расчет Н(М)ЦК по формуле</t>
    </r>
    <r>
      <rPr>
        <sz val="7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</si>
  <si>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</si>
  <si>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</si>
  <si>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с учетом округления цены за единицу (руб.)</t>
  </si>
  <si>
    <t>ВСЕГО:</t>
  </si>
  <si>
    <t>В результате проведенного расчета Н(М)ЦК составила:</t>
  </si>
  <si>
    <t xml:space="preserve">Коэффициент вариации цены не превышает 33 %, т.о совокупность цен считается однородной </t>
  </si>
  <si>
    <t>**</t>
  </si>
  <si>
    <t>Данные коммерческих предложений потенциальных Поставщиков, оригиналы находятся у Заказчика</t>
  </si>
  <si>
    <t>Расчет Н(М)ЦК произвел:</t>
  </si>
  <si>
    <t>___________________________</t>
  </si>
  <si>
    <t>должность</t>
  </si>
  <si>
    <t>ФИО</t>
  </si>
  <si>
    <t>Дата</t>
  </si>
  <si>
    <t>Расчет начальной (максимальной) цены контракта (Н(М)ЦК)</t>
  </si>
  <si>
    <t>Поставщик №1* *</t>
  </si>
  <si>
    <t>Поставщик №2* *</t>
  </si>
  <si>
    <t>Поставщик №3* *</t>
  </si>
  <si>
    <t>Штука</t>
  </si>
  <si>
    <t>подпись</t>
  </si>
  <si>
    <t>372 000 (Триста семьдесят две тысячи) рублей 00 копеек.</t>
  </si>
  <si>
    <t>Бахолдин С. В.</t>
  </si>
  <si>
    <t>Ведущий экономист</t>
  </si>
  <si>
    <t>"04" июня 2026 г.</t>
  </si>
  <si>
    <t>Аппарат лазерный полупроводниковый
офтальмотерапевтический «РУБИН-М»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</si>
</sst>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000"/>
  </numFmts>
  <fonts count="8" x14ac:knownFonts="1"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u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6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Alignment="1"/>
    <xf numFmtId="164" fontId="3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wrapText="1"/>
      <protection locked="0"/>
    </xf>
    <xf numFmtId="165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right" vertical="center"/>
      <protection locked="0"/>
    </xf>
    <xf numFmtId="4" fontId="1" fillId="0" borderId="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164" fontId="6" fillId="0" borderId="0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88200</xdr:colOff>
      <xdr:row>2</xdr:row>
      <xdr:rowOff>691200</xdr:rowOff>
    </xdr:from>
    <xdr:to>
      <xdr:col>16</xdr:col>
      <xdr:colOff>1025640</xdr:colOff>
      <xdr:row>2</xdr:row>
      <xdr:rowOff>1296720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95160" y="1604160"/>
          <a:ext cx="937440" cy="6055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15</xdr:col>
      <xdr:colOff>74160</xdr:colOff>
      <xdr:row>2</xdr:row>
      <xdr:rowOff>585720</xdr:rowOff>
    </xdr:from>
    <xdr:to>
      <xdr:col>15</xdr:col>
      <xdr:colOff>956520</xdr:colOff>
      <xdr:row>2</xdr:row>
      <xdr:rowOff>1321920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02200" y="1498680"/>
          <a:ext cx="882360" cy="736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31320</xdr:colOff>
      <xdr:row>2</xdr:row>
      <xdr:rowOff>1283040</xdr:rowOff>
    </xdr:from>
    <xdr:to>
      <xdr:col>17</xdr:col>
      <xdr:colOff>1014480</xdr:colOff>
      <xdr:row>2</xdr:row>
      <xdr:rowOff>1727638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3837" y="2176419"/>
          <a:ext cx="983160" cy="444598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912240</xdr:colOff>
      <xdr:row>2</xdr:row>
      <xdr:rowOff>896400</xdr:rowOff>
    </xdr:from>
    <xdr:to>
      <xdr:col>17</xdr:col>
      <xdr:colOff>1063800</xdr:colOff>
      <xdr:row>2</xdr:row>
      <xdr:rowOff>1124280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038800" y="1809360"/>
          <a:ext cx="151560" cy="2278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6"/>
  <sheetViews>
    <sheetView tabSelected="1" zoomScale="145" zoomScaleNormal="145" workbookViewId="0">
      <selection activeCell="Y4" sqref="Y4"/>
    </sheetView>
  </sheetViews>
  <sheetFormatPr defaultColWidth="9.140625" defaultRowHeight="15" x14ac:dyDescent="0.25"/>
  <cols>
    <col min="1" max="1" width="3.28515625" style="1" customWidth="1"/>
    <col min="2" max="2" width="19.5703125" style="1" customWidth="1"/>
    <col min="3" max="3" width="7" style="1" customWidth="1"/>
    <col min="4" max="4" width="6.28515625" style="1" customWidth="1"/>
    <col min="5" max="5" width="8.85546875" style="1" customWidth="1"/>
    <col min="6" max="6" width="8.7109375" style="1" customWidth="1"/>
    <col min="7" max="7" width="9.140625" style="1"/>
    <col min="8" max="9" width="5.28515625" style="1" hidden="1" customWidth="1"/>
    <col min="10" max="10" width="0.140625" style="1" hidden="1" customWidth="1"/>
    <col min="11" max="13" width="11.7109375" style="1" hidden="1" customWidth="1"/>
    <col min="14" max="14" width="15" style="1" hidden="1" customWidth="1"/>
    <col min="15" max="15" width="11.85546875" style="1" customWidth="1"/>
    <col min="16" max="16" width="15.28515625" style="1" customWidth="1"/>
    <col min="17" max="17" width="15.85546875" style="1" customWidth="1"/>
    <col min="18" max="18" width="15.7109375" style="1" customWidth="1"/>
    <col min="19" max="19" width="8.42578125" style="1" customWidth="1"/>
    <col min="20" max="20" width="9.140625" style="1"/>
    <col min="21" max="21" width="10.28515625" style="1" customWidth="1"/>
    <col min="22" max="22" width="6.5703125" style="1" hidden="1" customWidth="1"/>
    <col min="23" max="23" width="0" style="1" hidden="1" customWidth="1"/>
    <col min="24" max="1025" width="9.140625" style="1"/>
    <col min="1026" max="16384" width="9.140625" style="2"/>
  </cols>
  <sheetData>
    <row r="1" spans="1:23" ht="16.149999999999999" customHeight="1" thickBot="1" x14ac:dyDescent="0.3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3" ht="33" customHeight="1" thickBot="1" x14ac:dyDescent="0.3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/>
      <c r="G2" s="60"/>
      <c r="H2" s="60"/>
      <c r="I2" s="60"/>
      <c r="J2" s="60"/>
      <c r="K2" s="60" t="s">
        <v>5</v>
      </c>
      <c r="L2" s="60"/>
      <c r="M2" s="60"/>
      <c r="N2" s="60" t="s">
        <v>6</v>
      </c>
      <c r="O2" s="61" t="s">
        <v>7</v>
      </c>
      <c r="P2" s="61"/>
      <c r="Q2" s="61"/>
      <c r="R2" s="62" t="s">
        <v>8</v>
      </c>
      <c r="S2" s="62"/>
      <c r="T2" s="62"/>
      <c r="U2" s="62"/>
    </row>
    <row r="3" spans="1:23" ht="140.25" customHeight="1" thickBot="1" x14ac:dyDescent="0.3">
      <c r="A3" s="60"/>
      <c r="B3" s="60"/>
      <c r="C3" s="60"/>
      <c r="D3" s="60"/>
      <c r="E3" s="3" t="s">
        <v>29</v>
      </c>
      <c r="F3" s="3" t="s">
        <v>30</v>
      </c>
      <c r="G3" s="3" t="s">
        <v>31</v>
      </c>
      <c r="H3" s="3"/>
      <c r="I3" s="3"/>
      <c r="J3" s="3" t="s">
        <v>9</v>
      </c>
      <c r="K3" s="4" t="s">
        <v>10</v>
      </c>
      <c r="L3" s="4" t="s">
        <v>10</v>
      </c>
      <c r="M3" s="4" t="s">
        <v>10</v>
      </c>
      <c r="N3" s="60"/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</row>
    <row r="4" spans="1:23" ht="57" customHeight="1" thickBot="1" x14ac:dyDescent="0.3">
      <c r="A4" s="3">
        <v>1</v>
      </c>
      <c r="B4" s="41" t="s">
        <v>38</v>
      </c>
      <c r="C4" s="41" t="s">
        <v>32</v>
      </c>
      <c r="D4" s="42">
        <v>4</v>
      </c>
      <c r="E4" s="5">
        <v>85000</v>
      </c>
      <c r="F4" s="5">
        <v>90000</v>
      </c>
      <c r="G4" s="5">
        <v>104000</v>
      </c>
      <c r="H4" s="5"/>
      <c r="I4" s="5"/>
      <c r="J4" s="5"/>
      <c r="K4" s="5">
        <v>0</v>
      </c>
      <c r="L4" s="5">
        <v>0</v>
      </c>
      <c r="M4" s="5">
        <v>0</v>
      </c>
      <c r="N4" s="5">
        <v>0</v>
      </c>
      <c r="O4" s="6">
        <f>(E4+F4+G4)/3</f>
        <v>93000</v>
      </c>
      <c r="P4" s="6">
        <f>SQRT(((SUM((POWER(E4-O4,2)),(POWER(F4-O4,2)),(POWER(G4-O4,2)))/(COLUMNS(E4:G4)-1))))</f>
        <v>9848.8578017961045</v>
      </c>
      <c r="Q4" s="6">
        <f>P4/O4*100</f>
        <v>10.59016967935065</v>
      </c>
      <c r="R4" s="6">
        <f>O4*D4</f>
        <v>372000</v>
      </c>
      <c r="S4" s="6">
        <f>R4/D4</f>
        <v>93000</v>
      </c>
      <c r="T4" s="6">
        <f>ROUNDDOWN(S4,2)</f>
        <v>93000</v>
      </c>
      <c r="U4" s="6">
        <f>T4*D4</f>
        <v>372000</v>
      </c>
      <c r="V4" s="1">
        <v>6826.69</v>
      </c>
      <c r="W4" s="1">
        <f>V4*D4</f>
        <v>27306.76</v>
      </c>
    </row>
    <row r="5" spans="1:23" s="8" customFormat="1" ht="15" customHeight="1" thickBot="1" x14ac:dyDescent="0.25">
      <c r="A5" s="50" t="s">
        <v>18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7">
        <f>SUM(U4:U4)</f>
        <v>372000</v>
      </c>
      <c r="W5" s="1"/>
    </row>
    <row r="6" spans="1:23" s="11" customFormat="1" ht="19.899999999999999" customHeight="1" x14ac:dyDescent="0.25">
      <c r="A6" s="51" t="s">
        <v>19</v>
      </c>
      <c r="B6" s="51"/>
      <c r="C6" s="51"/>
      <c r="D6" s="51"/>
      <c r="E6" s="52" t="s">
        <v>34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9"/>
      <c r="S6" s="9"/>
      <c r="T6" s="9"/>
      <c r="U6" s="10"/>
    </row>
    <row r="7" spans="1:23" s="12" customFormat="1" ht="13.9" customHeight="1" x14ac:dyDescent="0.25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ht="10.5" customHeight="1" x14ac:dyDescent="0.25">
      <c r="A8" s="13" t="s">
        <v>21</v>
      </c>
      <c r="B8" s="54" t="s">
        <v>22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3" ht="15" customHeight="1" x14ac:dyDescent="0.25">
      <c r="A9" s="55" t="s">
        <v>23</v>
      </c>
      <c r="B9" s="55"/>
      <c r="C9" s="56" t="s">
        <v>36</v>
      </c>
      <c r="D9" s="56"/>
      <c r="E9" s="56"/>
      <c r="F9" s="56"/>
      <c r="G9" s="57" t="s">
        <v>24</v>
      </c>
      <c r="H9" s="57"/>
      <c r="I9" s="57"/>
      <c r="J9" s="57"/>
      <c r="K9" s="57"/>
      <c r="L9" s="57"/>
      <c r="M9" s="57"/>
      <c r="N9" s="57"/>
      <c r="O9" s="57"/>
      <c r="P9" s="58" t="s">
        <v>35</v>
      </c>
      <c r="Q9" s="58"/>
      <c r="R9" s="14"/>
      <c r="S9" s="14"/>
      <c r="T9" s="14"/>
      <c r="U9" s="15"/>
    </row>
    <row r="10" spans="1:23" s="12" customFormat="1" ht="15" customHeight="1" x14ac:dyDescent="0.25">
      <c r="A10" s="16"/>
      <c r="B10" s="17"/>
      <c r="C10" s="46" t="s">
        <v>25</v>
      </c>
      <c r="D10" s="46"/>
      <c r="E10" s="46"/>
      <c r="F10" s="46"/>
      <c r="G10" s="47" t="s">
        <v>33</v>
      </c>
      <c r="H10" s="47"/>
      <c r="I10" s="47"/>
      <c r="J10" s="47"/>
      <c r="K10" s="47"/>
      <c r="L10" s="47"/>
      <c r="M10" s="47"/>
      <c r="N10" s="47"/>
      <c r="O10" s="47"/>
      <c r="P10" s="47" t="s">
        <v>26</v>
      </c>
      <c r="Q10" s="47"/>
      <c r="R10" s="18"/>
      <c r="S10" s="18"/>
      <c r="T10" s="18"/>
      <c r="U10" s="19"/>
    </row>
    <row r="11" spans="1:23" s="27" customFormat="1" ht="10.5" x14ac:dyDescent="0.2">
      <c r="A11" s="20" t="s">
        <v>27</v>
      </c>
      <c r="B11" s="21"/>
      <c r="C11" s="48" t="s">
        <v>37</v>
      </c>
      <c r="D11" s="48"/>
      <c r="E11" s="48"/>
      <c r="F11" s="48"/>
      <c r="G11" s="22"/>
      <c r="H11" s="22"/>
      <c r="I11" s="23"/>
      <c r="J11" s="22"/>
      <c r="K11" s="22"/>
      <c r="L11" s="22"/>
      <c r="M11" s="22"/>
      <c r="N11" s="22"/>
      <c r="O11" s="22"/>
      <c r="P11" s="22"/>
      <c r="Q11" s="22"/>
      <c r="R11" s="22"/>
      <c r="S11" s="24"/>
      <c r="T11" s="25"/>
      <c r="U11" s="26"/>
    </row>
    <row r="12" spans="1:23" s="27" customFormat="1" ht="10.5" x14ac:dyDescent="0.2">
      <c r="A12" s="28"/>
      <c r="B12" s="29"/>
      <c r="C12" s="49"/>
      <c r="D12" s="49"/>
      <c r="E12" s="49"/>
      <c r="F12" s="49"/>
      <c r="G12" s="30"/>
      <c r="H12" s="30"/>
      <c r="I12" s="31"/>
      <c r="J12" s="30"/>
      <c r="K12" s="30"/>
      <c r="L12" s="30"/>
      <c r="M12" s="30"/>
      <c r="N12" s="30"/>
      <c r="O12" s="30"/>
      <c r="P12" s="30"/>
      <c r="Q12" s="30"/>
      <c r="R12" s="30"/>
      <c r="S12" s="32"/>
      <c r="T12" s="33"/>
      <c r="U12" s="34"/>
    </row>
    <row r="13" spans="1:23" s="27" customFormat="1" ht="11.25" customHeight="1" x14ac:dyDescent="0.2">
      <c r="A13" s="35"/>
      <c r="B13" s="35"/>
      <c r="C13" s="35"/>
      <c r="D13" s="1"/>
      <c r="E13" s="36"/>
      <c r="F13" s="36"/>
      <c r="G13" s="36"/>
      <c r="H13" s="36"/>
      <c r="I13" s="37"/>
      <c r="J13" s="37"/>
      <c r="O13" s="38"/>
      <c r="P13" s="38"/>
      <c r="Q13" s="38"/>
      <c r="R13" s="38"/>
    </row>
    <row r="14" spans="1:23" ht="19.5" customHeight="1" x14ac:dyDescent="0.25">
      <c r="A14" s="43"/>
      <c r="B14" s="43"/>
      <c r="C14" s="44"/>
      <c r="D14" s="44"/>
      <c r="E14" s="44"/>
      <c r="F14" s="44"/>
      <c r="G14" s="44"/>
      <c r="H14" s="44"/>
      <c r="I14" s="44"/>
      <c r="J14" s="39"/>
      <c r="O14" s="39"/>
    </row>
    <row r="15" spans="1:23" s="27" customFormat="1" ht="10.5" x14ac:dyDescent="0.2">
      <c r="A15" s="45"/>
      <c r="B15" s="45"/>
      <c r="C15" s="45"/>
      <c r="D15" s="1"/>
      <c r="E15" s="36"/>
      <c r="F15" s="36"/>
      <c r="G15" s="36"/>
      <c r="H15" s="36"/>
      <c r="I15" s="37"/>
      <c r="J15" s="37"/>
      <c r="O15" s="38"/>
      <c r="P15" s="36"/>
      <c r="Q15" s="36"/>
      <c r="R15" s="36"/>
    </row>
    <row r="16" spans="1:23" x14ac:dyDescent="0.25">
      <c r="F16" s="40"/>
    </row>
  </sheetData>
  <mergeCells count="27">
    <mergeCell ref="A1:U1"/>
    <mergeCell ref="A2:A3"/>
    <mergeCell ref="B2:B3"/>
    <mergeCell ref="C2:C3"/>
    <mergeCell ref="D2:D3"/>
    <mergeCell ref="E2:J2"/>
    <mergeCell ref="K2:M2"/>
    <mergeCell ref="N2:N3"/>
    <mergeCell ref="O2:Q2"/>
    <mergeCell ref="R2:U2"/>
    <mergeCell ref="A5:T5"/>
    <mergeCell ref="A6:D6"/>
    <mergeCell ref="E6:Q6"/>
    <mergeCell ref="A7:U7"/>
    <mergeCell ref="P10:Q10"/>
    <mergeCell ref="B8:U8"/>
    <mergeCell ref="A9:B9"/>
    <mergeCell ref="C9:F9"/>
    <mergeCell ref="G9:O9"/>
    <mergeCell ref="P9:Q9"/>
    <mergeCell ref="A14:B14"/>
    <mergeCell ref="C14:I14"/>
    <mergeCell ref="A15:C15"/>
    <mergeCell ref="C10:F10"/>
    <mergeCell ref="G10:O10"/>
    <mergeCell ref="C11:F11"/>
    <mergeCell ref="C12:F12"/>
  </mergeCells>
  <pageMargins left="0.50972222222222197" right="0.70833333333333304" top="0.74791666666666701" bottom="0.74791666666666701" header="0.51180555555555496" footer="0.51180555555555496"/>
  <pageSetup paperSize="9" scale="89" firstPageNumber="0" fitToHeight="0" orientation="landscape" r:id="rId1"/>
  <ignoredErrors>
    <ignoredError sqref="P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Науменко В.А.</dc:creator>
  <dc:description/>
  <cp:lastModifiedBy>User</cp:lastModifiedBy>
  <cp:revision>2</cp:revision>
  <cp:lastPrinted>2025-12-02T15:05:45Z</cp:lastPrinted>
  <dcterms:created xsi:type="dcterms:W3CDTF">2014-01-15T18:15:09Z</dcterms:created>
  <dcterms:modified xsi:type="dcterms:W3CDTF">2026-06-04T07:10:43Z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