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4240" windowHeight="9195" tabRatio="300"/>
  </bookViews>
  <sheets>
    <sheet name="для пяти" sheetId="5" r:id="rId1"/>
  </sheets>
  <definedNames>
    <definedName name="_xlnm.Print_Area" localSheetId="0">'для пяти'!$A$1:$M$34</definedName>
  </definedNames>
  <calcPr calcId="125725"/>
</workbook>
</file>

<file path=xl/calcChain.xml><?xml version="1.0" encoding="utf-8"?>
<calcChain xmlns="http://schemas.openxmlformats.org/spreadsheetml/2006/main">
  <c r="M23" i="5"/>
  <c r="L10"/>
  <c r="L18"/>
  <c r="L20"/>
  <c r="J20"/>
  <c r="K20"/>
  <c r="J21"/>
  <c r="L21" s="1"/>
  <c r="K21"/>
  <c r="J22"/>
  <c r="M22" s="1"/>
  <c r="K22"/>
  <c r="J19"/>
  <c r="L19" s="1"/>
  <c r="K19"/>
  <c r="J18"/>
  <c r="K18"/>
  <c r="J17"/>
  <c r="L17" s="1"/>
  <c r="K17"/>
  <c r="J16"/>
  <c r="L16" s="1"/>
  <c r="K16"/>
  <c r="J14"/>
  <c r="L14" s="1"/>
  <c r="K14"/>
  <c r="J15"/>
  <c r="L15" s="1"/>
  <c r="K15"/>
  <c r="J13"/>
  <c r="L13" s="1"/>
  <c r="K13"/>
  <c r="J12"/>
  <c r="L12" s="1"/>
  <c r="K12"/>
  <c r="J11"/>
  <c r="L11" s="1"/>
  <c r="K11"/>
  <c r="J10"/>
  <c r="K10"/>
  <c r="L22" l="1"/>
  <c r="M21"/>
  <c r="M18"/>
  <c r="M20"/>
  <c r="M19"/>
  <c r="M17"/>
  <c r="M16"/>
  <c r="M15"/>
  <c r="M14"/>
  <c r="M13"/>
  <c r="M12"/>
  <c r="M11"/>
  <c r="M10"/>
  <c r="M24" l="1"/>
</calcChain>
</file>

<file path=xl/sharedStrings.xml><?xml version="1.0" encoding="utf-8"?>
<sst xmlns="http://schemas.openxmlformats.org/spreadsheetml/2006/main" count="57" uniqueCount="44">
  <si>
    <t>№ п/п</t>
  </si>
  <si>
    <t>Ед. изм.</t>
  </si>
  <si>
    <t>Кол-во</t>
  </si>
  <si>
    <t>Цена за ед., руб.</t>
  </si>
  <si>
    <t>Средняя цена за ед., руб.</t>
  </si>
  <si>
    <t>Всего, руб.</t>
  </si>
  <si>
    <t>ИТОГО</t>
  </si>
  <si>
    <t xml:space="preserve"> </t>
  </si>
  <si>
    <t>Обоснование начальной (максимальной) цены контракта</t>
  </si>
  <si>
    <t>Наименование услуги</t>
  </si>
  <si>
    <t xml:space="preserve">Начальная (максимальная) цена контракта составляет </t>
  </si>
  <si>
    <t>Используемый метод определения Н(М)ЦК с обоснованием и расчетом:</t>
  </si>
  <si>
    <t>ОКПД2</t>
  </si>
  <si>
    <t>Коэффициент вариации</t>
  </si>
  <si>
    <t>Среднее квадратичное отклонение</t>
  </si>
  <si>
    <t>В.И. Форсиков</t>
  </si>
  <si>
    <t xml:space="preserve">Ценовые предложения </t>
  </si>
  <si>
    <t>Заместитель руководителя</t>
  </si>
  <si>
    <t>усл. ед</t>
  </si>
  <si>
    <t>86.90.19.110 - Услуги организаций санитарно-эпидемиологической службы</t>
  </si>
  <si>
    <t>Измерение параметров микроклимата на рабочем месте</t>
  </si>
  <si>
    <t>Измерение и расчет средней освещенности на рабочем месте при протяженности рабочей зоны до 2 метров</t>
  </si>
  <si>
    <t xml:space="preserve"> Краткий химический анализ горячей воды (запах, цветность, мутность, водородный показатель (рН), железо общее) </t>
  </si>
  <si>
    <t xml:space="preserve">Краткий химический анализ холодной воды (запах, привкус, цветность, мутность, рН, железо общее, алюминий, окисляемость перманганатная) </t>
  </si>
  <si>
    <t xml:space="preserve"> Исследование питьевой воды (мембранный метод) ОМЧ, ОКБ, Е.coli</t>
  </si>
  <si>
    <t xml:space="preserve">Микробиологический показатель - Энтерококки </t>
  </si>
  <si>
    <t xml:space="preserve">Исследования на колифаги (без обогащения)  </t>
  </si>
  <si>
    <t xml:space="preserve">  Санитарно-эпидемиологическая экспертиза по результатам инструментальных замеров с оценкой условий и параметров измерений микроклимата за 1 (одну) точку/либо за 1 (одно) рабочее место</t>
  </si>
  <si>
    <t xml:space="preserve"> Санитарно-эпидемиологическая экспертиза по результатам инструментальных замеров с оценкой условий и параметров измерений освещенности за 1 (одну) точку/ либо за 1 (одно) рабочее место</t>
  </si>
  <si>
    <t xml:space="preserve"> Санитарно-эпидемиологическая экспертиза результатов лабораторных исследований с оценкой перечня показателей и условий отбора проб из источников и систем централизованного холодного и горячего водоснабжения по микробиологическим показателем (одна проба)</t>
  </si>
  <si>
    <t xml:space="preserve"> Санитарно-эпидемиологическая экспертиза результатов лабораторных исследований с оценкой перечня показателей и условий отбора проб из источников и систем централизованного холодного и горячего водоснабжения по санитарно-химическим показателям (одна проба)</t>
  </si>
  <si>
    <t>Обоснование НМЦК подготовил:</t>
  </si>
  <si>
    <r>
      <t xml:space="preserve">Наименование объекта закупки: </t>
    </r>
    <r>
      <rPr>
        <sz val="12"/>
        <color theme="1"/>
        <rFont val="Times New Roman"/>
        <family val="1"/>
        <charset val="204"/>
      </rPr>
      <t xml:space="preserve">Оказание услуг по проведению инструментальных исследований и санитарно-эпидемиологической экспертизы.  </t>
    </r>
    <r>
      <rPr>
        <b/>
        <sz val="12"/>
        <color theme="1"/>
        <rFont val="Times New Roman"/>
        <family val="1"/>
        <charset val="204"/>
      </rPr>
      <t xml:space="preserve">                                   
</t>
    </r>
  </si>
  <si>
    <t xml:space="preserve"> Отбор проб воды холодного водоснабжения (1 проба)</t>
  </si>
  <si>
    <t xml:space="preserve">Отбор проб воды горячего водоснабжения (1 проба) </t>
  </si>
  <si>
    <t>Руководитель контрактной службы</t>
  </si>
  <si>
    <t>Метод сопоставимых рыночных цен (анализ рынка)</t>
  </si>
  <si>
    <t>На основании пункта 1 части 1 статьи 22 Федерального закона от 05.04.2013 г. № 44-ФЗ начальная (максимальная) цена контракта определена заказчиком методом сопоставимых рыночных цен (анализа рынка). Был осуществлен запрос ценового предложения № 0345100000825000007, размещенный в Единой информационной системе в сфере закупок с 02.06.2025 г. по 10.06.2025 г.  Источниками информации о ценах услуг, являющихся предметом закупки, являлись общедоступные результаты изучения рынка, а также результаты изучения рынка, проведенного по инициативе заказчика (основание – пункт 8 части 18 статьи 22 Федерального закона от 05.04.2013 г. № 44-ФЗ). Расчет начальной (максимальной) цены контракта представлен в таблице:</t>
  </si>
  <si>
    <t>КП Вх.№ 1453.ГБ.47/2026 от 26.05.2026 г.</t>
  </si>
  <si>
    <t>КП Вх.№ 1609.ГБ.47/2026 от 18.06.2026 г.</t>
  </si>
  <si>
    <t>КП Вх.№ 1608.ГБ.47/2026 от 18.06.2026 г.</t>
  </si>
  <si>
    <t>КП Вх.№ 1576.ГБ.47/2026 от 10.06.2026 г.</t>
  </si>
  <si>
    <t xml:space="preserve">Ведущий экономист по договорной и претензионной работе отдела по ОВДУ </t>
  </si>
  <si>
    <t>А.А.Кириллов</t>
  </si>
</sst>
</file>

<file path=xl/styles.xml><?xml version="1.0" encoding="utf-8"?>
<styleSheet xmlns="http://schemas.openxmlformats.org/spreadsheetml/2006/main">
  <numFmts count="2">
    <numFmt numFmtId="44" formatCode="_-* #,##0.00\ &quot;₽&quot;_-;\-* #,##0.00\ &quot;₽&quot;_-;_-* &quot;-&quot;??\ &quot;₽&quot;_-;_-@_-"/>
    <numFmt numFmtId="164" formatCode="#,##0.00\ &quot;₽&quot;"/>
  </numFmts>
  <fonts count="8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color rgb="FF00000A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/>
    </xf>
    <xf numFmtId="44" fontId="4" fillId="0" borderId="7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4" fillId="0" borderId="0" xfId="0" applyFont="1"/>
    <xf numFmtId="0" fontId="3" fillId="0" borderId="0" xfId="0" applyFont="1" applyAlignment="1">
      <alignment vertical="center"/>
    </xf>
    <xf numFmtId="44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4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6" fillId="2" borderId="0" xfId="0" applyFont="1" applyFill="1"/>
    <xf numFmtId="44" fontId="4" fillId="2" borderId="7" xfId="0" applyNumberFormat="1" applyFont="1" applyFill="1" applyBorder="1" applyAlignment="1">
      <alignment horizontal="center" vertical="center" wrapText="1"/>
    </xf>
    <xf numFmtId="0" fontId="4" fillId="2" borderId="0" xfId="0" applyFont="1" applyFill="1"/>
    <xf numFmtId="0" fontId="4" fillId="2" borderId="0" xfId="0" applyFont="1" applyFill="1" applyAlignment="1">
      <alignment horizontal="left" vertical="center" wrapText="1"/>
    </xf>
    <xf numFmtId="0" fontId="0" fillId="2" borderId="0" xfId="0" applyFill="1"/>
    <xf numFmtId="44" fontId="4" fillId="0" borderId="3" xfId="0" applyNumberFormat="1" applyFont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0" xfId="0" applyFont="1" applyAlignment="1"/>
    <xf numFmtId="0" fontId="6" fillId="0" borderId="0" xfId="0" applyFont="1" applyAlignment="1"/>
    <xf numFmtId="44" fontId="4" fillId="2" borderId="8" xfId="0" applyNumberFormat="1" applyFont="1" applyFill="1" applyBorder="1" applyAlignment="1">
      <alignment horizontal="center" vertical="center" wrapText="1"/>
    </xf>
    <xf numFmtId="44" fontId="4" fillId="0" borderId="8" xfId="0" applyNumberFormat="1" applyFont="1" applyFill="1" applyBorder="1" applyAlignment="1">
      <alignment horizontal="center" vertical="center" wrapText="1"/>
    </xf>
    <xf numFmtId="14" fontId="0" fillId="0" borderId="0" xfId="0" applyNumberFormat="1"/>
    <xf numFmtId="0" fontId="4" fillId="0" borderId="15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 wrapText="1"/>
    </xf>
    <xf numFmtId="44" fontId="3" fillId="2" borderId="3" xfId="0" applyNumberFormat="1" applyFont="1" applyFill="1" applyBorder="1" applyAlignment="1">
      <alignment horizontal="center" vertical="center" wrapText="1"/>
    </xf>
    <xf numFmtId="2" fontId="4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164" fontId="4" fillId="0" borderId="7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6" fillId="2" borderId="0" xfId="0" applyFont="1" applyFill="1" applyAlignment="1"/>
    <xf numFmtId="44" fontId="4" fillId="0" borderId="7" xfId="0" applyNumberFormat="1" applyFont="1" applyFill="1" applyBorder="1" applyAlignment="1">
      <alignment vertical="center" wrapText="1"/>
    </xf>
    <xf numFmtId="44" fontId="4" fillId="2" borderId="7" xfId="0" applyNumberFormat="1" applyFont="1" applyFill="1" applyBorder="1" applyAlignment="1">
      <alignment vertical="center" wrapText="1"/>
    </xf>
    <xf numFmtId="44" fontId="4" fillId="0" borderId="8" xfId="0" applyNumberFormat="1" applyFont="1" applyFill="1" applyBorder="1" applyAlignment="1">
      <alignment vertical="center" wrapText="1"/>
    </xf>
    <xf numFmtId="44" fontId="4" fillId="2" borderId="8" xfId="0" applyNumberFormat="1" applyFont="1" applyFill="1" applyBorder="1" applyAlignment="1">
      <alignment vertical="center" wrapText="1"/>
    </xf>
    <xf numFmtId="44" fontId="3" fillId="0" borderId="3" xfId="0" applyNumberFormat="1" applyFont="1" applyBorder="1" applyAlignment="1">
      <alignment vertical="center" wrapText="1"/>
    </xf>
    <xf numFmtId="44" fontId="3" fillId="2" borderId="3" xfId="0" applyNumberFormat="1" applyFont="1" applyFill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2" borderId="0" xfId="0" applyFont="1" applyFill="1" applyAlignment="1">
      <alignment vertical="center" wrapText="1"/>
    </xf>
    <xf numFmtId="0" fontId="4" fillId="2" borderId="0" xfId="0" applyFont="1" applyFill="1" applyAlignment="1"/>
    <xf numFmtId="0" fontId="4" fillId="2" borderId="14" xfId="0" applyFont="1" applyFill="1" applyBorder="1" applyAlignment="1"/>
    <xf numFmtId="0" fontId="4" fillId="0" borderId="14" xfId="0" applyFont="1" applyBorder="1" applyAlignment="1"/>
    <xf numFmtId="0" fontId="0" fillId="0" borderId="0" xfId="0" applyAlignment="1"/>
    <xf numFmtId="0" fontId="0" fillId="2" borderId="0" xfId="0" applyFill="1" applyAlignment="1"/>
    <xf numFmtId="0" fontId="4" fillId="0" borderId="21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/>
    </xf>
    <xf numFmtId="44" fontId="4" fillId="0" borderId="20" xfId="0" applyNumberFormat="1" applyFont="1" applyFill="1" applyBorder="1" applyAlignment="1">
      <alignment vertical="center" wrapText="1"/>
    </xf>
    <xf numFmtId="44" fontId="4" fillId="2" borderId="20" xfId="0" applyNumberFormat="1" applyFont="1" applyFill="1" applyBorder="1" applyAlignment="1">
      <alignment vertical="center" wrapText="1"/>
    </xf>
    <xf numFmtId="44" fontId="4" fillId="0" borderId="20" xfId="0" applyNumberFormat="1" applyFont="1" applyFill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44" fontId="4" fillId="0" borderId="4" xfId="0" applyNumberFormat="1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2" fontId="4" fillId="0" borderId="25" xfId="0" applyNumberFormat="1" applyFont="1" applyBorder="1" applyAlignment="1">
      <alignment horizontal="center" vertical="center" wrapText="1"/>
    </xf>
    <xf numFmtId="44" fontId="4" fillId="0" borderId="25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top" wrapText="1"/>
    </xf>
    <xf numFmtId="0" fontId="4" fillId="2" borderId="7" xfId="0" applyFont="1" applyFill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/>
    <xf numFmtId="0" fontId="6" fillId="0" borderId="0" xfId="0" applyFont="1" applyAlignment="1"/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right" vertical="center" wrapText="1"/>
    </xf>
    <xf numFmtId="0" fontId="3" fillId="0" borderId="18" xfId="0" applyFont="1" applyBorder="1" applyAlignment="1">
      <alignment horizontal="right" vertical="center" wrapText="1"/>
    </xf>
    <xf numFmtId="0" fontId="3" fillId="0" borderId="19" xfId="0" applyFont="1" applyBorder="1" applyAlignment="1">
      <alignment horizontal="right" vertical="center" wrapText="1"/>
    </xf>
    <xf numFmtId="0" fontId="4" fillId="0" borderId="8" xfId="0" applyFont="1" applyBorder="1" applyAlignment="1">
      <alignment horizontal="center" vertical="center" textRotation="90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wrapText="1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0" borderId="0" xfId="0" applyNumberFormat="1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4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0" fontId="0" fillId="0" borderId="9" xfId="0" applyBorder="1"/>
    <xf numFmtId="0" fontId="0" fillId="0" borderId="20" xfId="0" applyBorder="1"/>
  </cellXfs>
  <cellStyles count="1"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35"/>
  <sheetViews>
    <sheetView tabSelected="1" view="pageBreakPreview" zoomScaleNormal="100" zoomScaleSheetLayoutView="100" workbookViewId="0">
      <selection activeCell="P2" sqref="P2"/>
    </sheetView>
  </sheetViews>
  <sheetFormatPr defaultRowHeight="15"/>
  <cols>
    <col min="1" max="1" width="4.5703125" customWidth="1"/>
    <col min="2" max="2" width="22" style="3" customWidth="1"/>
    <col min="3" max="3" width="37" customWidth="1"/>
    <col min="4" max="4" width="11.28515625" customWidth="1"/>
    <col min="5" max="5" width="7.42578125" customWidth="1"/>
    <col min="6" max="6" width="17.28515625" style="57" customWidth="1"/>
    <col min="7" max="7" width="17.5703125" style="58" customWidth="1"/>
    <col min="8" max="8" width="17.28515625" style="58" customWidth="1"/>
    <col min="9" max="9" width="18.42578125" style="22" hidden="1" customWidth="1"/>
    <col min="10" max="10" width="11.28515625" customWidth="1"/>
    <col min="11" max="11" width="11.5703125" customWidth="1"/>
    <col min="12" max="12" width="9" customWidth="1"/>
    <col min="13" max="13" width="18.42578125" style="44" customWidth="1"/>
  </cols>
  <sheetData>
    <row r="1" spans="1:13" ht="27" customHeight="1">
      <c r="A1" s="84" t="s">
        <v>8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</row>
    <row r="2" spans="1:13" ht="34.5" customHeight="1">
      <c r="A2" s="85" t="s">
        <v>32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</row>
    <row r="3" spans="1:13" s="1" customFormat="1" ht="32.25" customHeight="1">
      <c r="A3" s="86" t="s">
        <v>11</v>
      </c>
      <c r="B3" s="87"/>
      <c r="C3" s="87"/>
      <c r="D3" s="87"/>
      <c r="E3" s="87"/>
      <c r="F3" s="87"/>
      <c r="G3" s="87"/>
      <c r="H3" s="87"/>
      <c r="I3" s="87"/>
      <c r="J3" s="88" t="s">
        <v>36</v>
      </c>
      <c r="K3" s="88"/>
      <c r="L3" s="88"/>
      <c r="M3" s="88"/>
    </row>
    <row r="4" spans="1:13" ht="76.5" customHeight="1">
      <c r="A4" s="92" t="s">
        <v>37</v>
      </c>
      <c r="B4" s="93"/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</row>
    <row r="5" spans="1:13" ht="15.75" customHeight="1">
      <c r="A5" s="4"/>
      <c r="B5" s="5"/>
      <c r="C5" s="4"/>
      <c r="D5" s="4"/>
      <c r="E5" s="4"/>
      <c r="F5" s="32"/>
      <c r="G5" s="45"/>
      <c r="H5" s="45"/>
      <c r="I5" s="18"/>
      <c r="J5" s="4"/>
      <c r="K5" s="4"/>
      <c r="L5" s="4"/>
      <c r="M5" s="41"/>
    </row>
    <row r="6" spans="1:13" ht="15.75" customHeight="1">
      <c r="A6" s="73" t="s">
        <v>0</v>
      </c>
      <c r="B6" s="77" t="s">
        <v>12</v>
      </c>
      <c r="C6" s="73" t="s">
        <v>9</v>
      </c>
      <c r="D6" s="73" t="s">
        <v>1</v>
      </c>
      <c r="E6" s="73" t="s">
        <v>2</v>
      </c>
      <c r="F6" s="73" t="s">
        <v>16</v>
      </c>
      <c r="G6" s="73"/>
      <c r="H6" s="73"/>
      <c r="I6" s="73"/>
      <c r="J6" s="73" t="s">
        <v>4</v>
      </c>
      <c r="K6" s="77" t="s">
        <v>14</v>
      </c>
      <c r="L6" s="73" t="s">
        <v>13</v>
      </c>
      <c r="M6" s="73" t="s">
        <v>5</v>
      </c>
    </row>
    <row r="7" spans="1:13" ht="28.5" customHeight="1">
      <c r="A7" s="73"/>
      <c r="B7" s="94"/>
      <c r="C7" s="73"/>
      <c r="D7" s="73"/>
      <c r="E7" s="73"/>
      <c r="F7" s="73" t="s">
        <v>3</v>
      </c>
      <c r="G7" s="73"/>
      <c r="H7" s="73"/>
      <c r="I7" s="73"/>
      <c r="J7" s="73"/>
      <c r="K7" s="78"/>
      <c r="L7" s="73"/>
      <c r="M7" s="73"/>
    </row>
    <row r="8" spans="1:13" ht="15" customHeight="1">
      <c r="A8" s="73"/>
      <c r="B8" s="94"/>
      <c r="C8" s="73"/>
      <c r="D8" s="73"/>
      <c r="E8" s="73"/>
      <c r="F8" s="72" t="s">
        <v>38</v>
      </c>
      <c r="G8" s="72" t="s">
        <v>39</v>
      </c>
      <c r="H8" s="72" t="s">
        <v>40</v>
      </c>
      <c r="I8" s="90" t="s">
        <v>41</v>
      </c>
      <c r="J8" s="73"/>
      <c r="K8" s="78"/>
      <c r="L8" s="73"/>
      <c r="M8" s="73"/>
    </row>
    <row r="9" spans="1:13" ht="69" customHeight="1">
      <c r="A9" s="73"/>
      <c r="B9" s="94"/>
      <c r="C9" s="73"/>
      <c r="D9" s="73"/>
      <c r="E9" s="73"/>
      <c r="F9" s="72"/>
      <c r="G9" s="72"/>
      <c r="H9" s="72"/>
      <c r="I9" s="91"/>
      <c r="J9" s="73"/>
      <c r="K9" s="79"/>
      <c r="L9" s="73"/>
      <c r="M9" s="73"/>
    </row>
    <row r="10" spans="1:13" ht="72" customHeight="1">
      <c r="A10" s="6">
        <v>1</v>
      </c>
      <c r="B10" s="83" t="s">
        <v>19</v>
      </c>
      <c r="C10" s="7" t="s">
        <v>20</v>
      </c>
      <c r="D10" s="29" t="s">
        <v>18</v>
      </c>
      <c r="E10" s="8">
        <v>11</v>
      </c>
      <c r="F10" s="46">
        <v>1753.75</v>
      </c>
      <c r="G10" s="47">
        <v>2025</v>
      </c>
      <c r="H10" s="47">
        <v>1841</v>
      </c>
      <c r="I10" s="19"/>
      <c r="J10" s="10">
        <f t="shared" ref="J10:J22" si="0">AVERAGE(F10:I10)</f>
        <v>1873.25</v>
      </c>
      <c r="K10" s="10">
        <f t="shared" ref="K10:K22" si="1">STDEV(F10:I10)</f>
        <v>138.47089044272084</v>
      </c>
      <c r="L10" s="10">
        <f t="shared" ref="L10:L22" si="2">STDEV(F10,G10,I10)/J10*100</f>
        <v>10.239034533396559</v>
      </c>
      <c r="M10" s="23">
        <f t="shared" ref="M10:M22" si="3">J10*E10</f>
        <v>20605.75</v>
      </c>
    </row>
    <row r="11" spans="1:13" ht="79.5" customHeight="1">
      <c r="A11" s="25">
        <v>2</v>
      </c>
      <c r="B11" s="96"/>
      <c r="C11" s="26" t="s">
        <v>21</v>
      </c>
      <c r="D11" s="25" t="s">
        <v>18</v>
      </c>
      <c r="E11" s="24">
        <v>11</v>
      </c>
      <c r="F11" s="46">
        <v>1048.19</v>
      </c>
      <c r="G11" s="47">
        <v>1265</v>
      </c>
      <c r="H11" s="47">
        <v>1101</v>
      </c>
      <c r="I11" s="9"/>
      <c r="J11" s="10">
        <f t="shared" si="0"/>
        <v>1138.0633333333333</v>
      </c>
      <c r="K11" s="10">
        <f t="shared" si="1"/>
        <v>113.05711845493606</v>
      </c>
      <c r="L11" s="10">
        <f t="shared" si="2"/>
        <v>13.470939335161985</v>
      </c>
      <c r="M11" s="23">
        <f t="shared" si="3"/>
        <v>12518.696666666667</v>
      </c>
    </row>
    <row r="12" spans="1:13" ht="63">
      <c r="A12" s="25">
        <v>3</v>
      </c>
      <c r="B12" s="96"/>
      <c r="C12" s="26" t="s">
        <v>22</v>
      </c>
      <c r="D12" s="25" t="s">
        <v>18</v>
      </c>
      <c r="E12" s="24">
        <v>2</v>
      </c>
      <c r="F12" s="46">
        <v>2214.3000000000002</v>
      </c>
      <c r="G12" s="47">
        <v>2680</v>
      </c>
      <c r="H12" s="47">
        <v>2325</v>
      </c>
      <c r="I12" s="9"/>
      <c r="J12" s="10">
        <f t="shared" si="0"/>
        <v>2406.4333333333334</v>
      </c>
      <c r="K12" s="10">
        <f t="shared" si="1"/>
        <v>243.2954239876575</v>
      </c>
      <c r="L12" s="10">
        <f t="shared" si="2"/>
        <v>13.684136744500577</v>
      </c>
      <c r="M12" s="23">
        <f t="shared" si="3"/>
        <v>4812.8666666666668</v>
      </c>
    </row>
    <row r="13" spans="1:13" ht="87" customHeight="1">
      <c r="A13" s="25">
        <v>4</v>
      </c>
      <c r="B13" s="96"/>
      <c r="C13" s="26" t="s">
        <v>23</v>
      </c>
      <c r="D13" s="25" t="s">
        <v>18</v>
      </c>
      <c r="E13" s="24">
        <v>2</v>
      </c>
      <c r="F13" s="46">
        <v>2808.04</v>
      </c>
      <c r="G13" s="47">
        <v>3243</v>
      </c>
      <c r="H13" s="47">
        <v>3089</v>
      </c>
      <c r="I13" s="9"/>
      <c r="J13" s="10">
        <f t="shared" si="0"/>
        <v>3046.6800000000003</v>
      </c>
      <c r="K13" s="10">
        <f t="shared" si="1"/>
        <v>220.54656469778988</v>
      </c>
      <c r="L13" s="10">
        <f t="shared" si="2"/>
        <v>10.095026899605301</v>
      </c>
      <c r="M13" s="23">
        <f t="shared" si="3"/>
        <v>6093.3600000000006</v>
      </c>
    </row>
    <row r="14" spans="1:13" ht="47.25" customHeight="1">
      <c r="A14" s="25">
        <v>5</v>
      </c>
      <c r="B14" s="96"/>
      <c r="C14" s="26" t="s">
        <v>24</v>
      </c>
      <c r="D14" s="25" t="s">
        <v>18</v>
      </c>
      <c r="E14" s="24">
        <v>4</v>
      </c>
      <c r="F14" s="48">
        <v>1403</v>
      </c>
      <c r="G14" s="49">
        <v>1694</v>
      </c>
      <c r="H14" s="49">
        <v>1613</v>
      </c>
      <c r="I14" s="34"/>
      <c r="J14" s="10">
        <f t="shared" si="0"/>
        <v>1570</v>
      </c>
      <c r="K14" s="10">
        <f t="shared" si="1"/>
        <v>150.18987981884797</v>
      </c>
      <c r="L14" s="10">
        <f t="shared" si="2"/>
        <v>13.106246708616901</v>
      </c>
      <c r="M14" s="23">
        <f t="shared" si="3"/>
        <v>6280</v>
      </c>
    </row>
    <row r="15" spans="1:13" ht="59.25" customHeight="1">
      <c r="A15" s="25">
        <v>6</v>
      </c>
      <c r="B15" s="96"/>
      <c r="C15" s="26" t="s">
        <v>25</v>
      </c>
      <c r="D15" s="25" t="s">
        <v>18</v>
      </c>
      <c r="E15" s="24">
        <v>4</v>
      </c>
      <c r="F15" s="46">
        <v>454.45</v>
      </c>
      <c r="G15" s="47">
        <v>549</v>
      </c>
      <c r="H15" s="47">
        <v>523</v>
      </c>
      <c r="I15" s="9"/>
      <c r="J15" s="10">
        <f t="shared" si="0"/>
        <v>508.81666666666666</v>
      </c>
      <c r="K15" s="10">
        <f t="shared" si="1"/>
        <v>48.844660233574579</v>
      </c>
      <c r="L15" s="10">
        <f t="shared" si="2"/>
        <v>13.139692651810609</v>
      </c>
      <c r="M15" s="23">
        <f t="shared" si="3"/>
        <v>2035.2666666666667</v>
      </c>
    </row>
    <row r="16" spans="1:13" ht="52.5" customHeight="1">
      <c r="A16" s="25">
        <v>7</v>
      </c>
      <c r="B16" s="96"/>
      <c r="C16" s="26" t="s">
        <v>26</v>
      </c>
      <c r="D16" s="28" t="s">
        <v>18</v>
      </c>
      <c r="E16" s="27">
        <v>4</v>
      </c>
      <c r="F16" s="46">
        <v>510.36</v>
      </c>
      <c r="G16" s="47">
        <v>645</v>
      </c>
      <c r="H16" s="47">
        <v>587</v>
      </c>
      <c r="I16" s="9"/>
      <c r="J16" s="10">
        <f t="shared" si="0"/>
        <v>580.78666666666675</v>
      </c>
      <c r="K16" s="10">
        <f t="shared" si="1"/>
        <v>67.534706139386785</v>
      </c>
      <c r="L16" s="10">
        <f t="shared" si="2"/>
        <v>16.392397154254549</v>
      </c>
      <c r="M16" s="23">
        <f t="shared" si="3"/>
        <v>2323.146666666667</v>
      </c>
    </row>
    <row r="17" spans="1:14" ht="75.75" customHeight="1">
      <c r="A17" s="25">
        <v>8</v>
      </c>
      <c r="B17" s="96"/>
      <c r="C17" s="67" t="s">
        <v>33</v>
      </c>
      <c r="D17" s="68" t="s">
        <v>18</v>
      </c>
      <c r="E17" s="8">
        <v>2</v>
      </c>
      <c r="F17" s="46">
        <v>3593.91</v>
      </c>
      <c r="G17" s="47">
        <v>4546</v>
      </c>
      <c r="H17" s="47">
        <v>3953</v>
      </c>
      <c r="I17" s="9"/>
      <c r="J17" s="69">
        <f t="shared" si="0"/>
        <v>4030.97</v>
      </c>
      <c r="K17" s="69">
        <f t="shared" si="1"/>
        <v>480.81007965724154</v>
      </c>
      <c r="L17" s="69">
        <f t="shared" si="2"/>
        <v>16.701421625561615</v>
      </c>
      <c r="M17" s="70">
        <f t="shared" si="3"/>
        <v>8061.94</v>
      </c>
    </row>
    <row r="18" spans="1:14" ht="67.5" customHeight="1">
      <c r="A18" s="25">
        <v>9</v>
      </c>
      <c r="B18" s="96"/>
      <c r="C18" s="59" t="s">
        <v>34</v>
      </c>
      <c r="D18" s="60" t="s">
        <v>18</v>
      </c>
      <c r="E18" s="61">
        <v>2</v>
      </c>
      <c r="F18" s="62">
        <v>3766.75</v>
      </c>
      <c r="G18" s="63">
        <v>4557</v>
      </c>
      <c r="H18" s="63">
        <v>4143</v>
      </c>
      <c r="I18" s="64"/>
      <c r="J18" s="65">
        <f t="shared" si="0"/>
        <v>4155.583333333333</v>
      </c>
      <c r="K18" s="65">
        <f t="shared" si="1"/>
        <v>395.27524692716605</v>
      </c>
      <c r="L18" s="65">
        <f t="shared" si="2"/>
        <v>13.446755581831734</v>
      </c>
      <c r="M18" s="66">
        <f t="shared" si="3"/>
        <v>8311.1666666666661</v>
      </c>
    </row>
    <row r="19" spans="1:14" ht="63" customHeight="1">
      <c r="A19" s="25">
        <v>10</v>
      </c>
      <c r="B19" s="96"/>
      <c r="C19" s="26" t="s">
        <v>27</v>
      </c>
      <c r="D19" s="25" t="s">
        <v>18</v>
      </c>
      <c r="E19" s="24">
        <v>11</v>
      </c>
      <c r="F19" s="48">
        <v>1231.19</v>
      </c>
      <c r="G19" s="49">
        <v>1422</v>
      </c>
      <c r="H19" s="49">
        <v>1354</v>
      </c>
      <c r="I19" s="34"/>
      <c r="J19" s="10">
        <f t="shared" si="0"/>
        <v>1335.73</v>
      </c>
      <c r="K19" s="10">
        <f t="shared" si="1"/>
        <v>96.708110828411435</v>
      </c>
      <c r="L19" s="10">
        <f t="shared" si="2"/>
        <v>10.101071692498129</v>
      </c>
      <c r="M19" s="23">
        <f t="shared" si="3"/>
        <v>14693.03</v>
      </c>
    </row>
    <row r="20" spans="1:14" ht="116.25" customHeight="1">
      <c r="A20" s="25">
        <v>11</v>
      </c>
      <c r="B20" s="96"/>
      <c r="C20" s="26" t="s">
        <v>28</v>
      </c>
      <c r="D20" s="25" t="s">
        <v>18</v>
      </c>
      <c r="E20" s="24">
        <v>11</v>
      </c>
      <c r="F20" s="48">
        <v>1474.16</v>
      </c>
      <c r="G20" s="49">
        <v>1625</v>
      </c>
      <c r="H20" s="49">
        <v>1622</v>
      </c>
      <c r="I20" s="33"/>
      <c r="J20" s="10">
        <f t="shared" si="0"/>
        <v>1573.72</v>
      </c>
      <c r="K20" s="10">
        <f t="shared" si="1"/>
        <v>86.234536005017219</v>
      </c>
      <c r="L20" s="10">
        <f t="shared" si="2"/>
        <v>6.7775707796930433</v>
      </c>
      <c r="M20" s="23">
        <f t="shared" si="3"/>
        <v>17310.920000000002</v>
      </c>
    </row>
    <row r="21" spans="1:14" ht="170.25" customHeight="1">
      <c r="A21" s="25">
        <v>12</v>
      </c>
      <c r="B21" s="96"/>
      <c r="C21" s="26" t="s">
        <v>29</v>
      </c>
      <c r="D21" s="25" t="s">
        <v>18</v>
      </c>
      <c r="E21" s="24">
        <v>4</v>
      </c>
      <c r="F21" s="48">
        <v>1061.4000000000001</v>
      </c>
      <c r="G21" s="49">
        <v>1343</v>
      </c>
      <c r="H21" s="49">
        <v>1221</v>
      </c>
      <c r="I21" s="34"/>
      <c r="J21" s="10">
        <f t="shared" si="0"/>
        <v>1208.4666666666667</v>
      </c>
      <c r="K21" s="10">
        <f t="shared" si="1"/>
        <v>141.21775148094213</v>
      </c>
      <c r="L21" s="10">
        <f t="shared" si="2"/>
        <v>16.477183448623432</v>
      </c>
      <c r="M21" s="23">
        <f t="shared" si="3"/>
        <v>4833.8666666666668</v>
      </c>
    </row>
    <row r="22" spans="1:14" ht="146.25" customHeight="1">
      <c r="A22" s="25">
        <v>13</v>
      </c>
      <c r="B22" s="97"/>
      <c r="C22" s="26" t="s">
        <v>30</v>
      </c>
      <c r="D22" s="25" t="s">
        <v>18</v>
      </c>
      <c r="E22" s="24">
        <v>4</v>
      </c>
      <c r="F22" s="48">
        <v>1247.45</v>
      </c>
      <c r="G22" s="49">
        <v>1579</v>
      </c>
      <c r="H22" s="49">
        <v>1310</v>
      </c>
      <c r="I22" s="34"/>
      <c r="J22" s="10">
        <f t="shared" si="0"/>
        <v>1378.8166666666666</v>
      </c>
      <c r="K22" s="10">
        <f t="shared" si="1"/>
        <v>176.16228550212966</v>
      </c>
      <c r="L22" s="10">
        <f t="shared" si="2"/>
        <v>17.003076548905582</v>
      </c>
      <c r="M22" s="23">
        <f t="shared" si="3"/>
        <v>5515.2666666666664</v>
      </c>
    </row>
    <row r="23" spans="1:14" s="2" customFormat="1" ht="15" customHeight="1">
      <c r="A23" s="36"/>
      <c r="B23" s="37"/>
      <c r="C23" s="38"/>
      <c r="D23" s="30" t="s">
        <v>7</v>
      </c>
      <c r="E23" s="30"/>
      <c r="F23" s="50"/>
      <c r="G23" s="51"/>
      <c r="H23" s="51"/>
      <c r="I23" s="39"/>
      <c r="J23" s="40"/>
      <c r="K23" s="40"/>
      <c r="L23" s="30"/>
      <c r="M23" s="23">
        <f>SUM(M10:M22)</f>
        <v>113395.27666666667</v>
      </c>
    </row>
    <row r="24" spans="1:14" s="2" customFormat="1" ht="17.25" customHeight="1">
      <c r="A24" s="80" t="s">
        <v>6</v>
      </c>
      <c r="B24" s="81"/>
      <c r="C24" s="81"/>
      <c r="D24" s="81"/>
      <c r="E24" s="81"/>
      <c r="F24" s="81"/>
      <c r="G24" s="81"/>
      <c r="H24" s="81"/>
      <c r="I24" s="81"/>
      <c r="J24" s="81"/>
      <c r="K24" s="81"/>
      <c r="L24" s="82"/>
      <c r="M24" s="42">
        <f>M23</f>
        <v>113395.27666666667</v>
      </c>
    </row>
    <row r="25" spans="1:14" ht="15" customHeight="1">
      <c r="A25" s="11"/>
      <c r="B25" s="89" t="s">
        <v>10</v>
      </c>
      <c r="C25" s="89"/>
      <c r="D25" s="89"/>
      <c r="E25" s="89"/>
      <c r="F25" s="75"/>
      <c r="G25" s="76"/>
      <c r="H25" s="76"/>
      <c r="I25" s="76"/>
      <c r="J25" s="76"/>
      <c r="K25" s="95"/>
      <c r="L25" s="95"/>
      <c r="M25" s="95"/>
    </row>
    <row r="26" spans="1:14" ht="15" customHeight="1">
      <c r="A26" s="12"/>
      <c r="B26" s="5"/>
      <c r="C26" s="4"/>
      <c r="D26" s="4"/>
      <c r="E26" s="4"/>
      <c r="F26" s="32"/>
      <c r="G26" s="45"/>
      <c r="H26" s="45"/>
      <c r="I26" s="18"/>
      <c r="J26" s="4"/>
      <c r="K26" s="4"/>
      <c r="L26" s="4"/>
      <c r="M26" s="41"/>
    </row>
    <row r="27" spans="1:14" ht="15" customHeight="1">
      <c r="A27" s="12"/>
      <c r="B27" s="17" t="s">
        <v>35</v>
      </c>
      <c r="C27" s="16"/>
      <c r="D27" s="16"/>
      <c r="E27" s="16"/>
      <c r="F27" s="52"/>
      <c r="G27" s="53"/>
      <c r="H27" s="53"/>
      <c r="I27" s="21"/>
      <c r="J27" s="16"/>
      <c r="K27" s="16"/>
      <c r="L27" s="16"/>
      <c r="M27" s="13"/>
    </row>
    <row r="28" spans="1:14" ht="15" customHeight="1">
      <c r="A28" s="12"/>
      <c r="B28" s="17" t="s">
        <v>17</v>
      </c>
      <c r="C28" s="17"/>
      <c r="D28" s="11"/>
      <c r="E28" s="11"/>
      <c r="F28" s="31"/>
      <c r="G28" s="54"/>
      <c r="H28" s="54"/>
      <c r="I28" s="20"/>
      <c r="J28" s="11"/>
      <c r="K28" s="11"/>
      <c r="L28" s="11" t="s">
        <v>15</v>
      </c>
      <c r="M28" s="43"/>
    </row>
    <row r="29" spans="1:14" ht="15.75">
      <c r="A29" s="4"/>
      <c r="B29" s="14"/>
      <c r="C29" s="11"/>
      <c r="D29" s="11"/>
      <c r="E29" s="11"/>
      <c r="F29" s="31"/>
      <c r="G29" s="55"/>
      <c r="H29" s="55"/>
      <c r="I29" s="20"/>
      <c r="J29" s="11"/>
      <c r="K29" s="11"/>
      <c r="L29" s="11" t="s">
        <v>7</v>
      </c>
      <c r="M29" s="43"/>
    </row>
    <row r="30" spans="1:14" ht="20.25" customHeight="1">
      <c r="A30" s="4"/>
      <c r="B30" s="74" t="s">
        <v>31</v>
      </c>
      <c r="C30" s="74"/>
      <c r="D30" s="11"/>
      <c r="E30" s="11"/>
      <c r="F30" s="31"/>
      <c r="G30" s="54"/>
      <c r="H30" s="54"/>
      <c r="I30" s="20"/>
      <c r="J30" s="11"/>
      <c r="K30" s="11"/>
      <c r="L30" s="11"/>
      <c r="M30" s="43"/>
    </row>
    <row r="31" spans="1:14" ht="14.25" customHeight="1">
      <c r="A31" s="11"/>
      <c r="B31" s="74"/>
      <c r="C31" s="74"/>
      <c r="D31" s="11"/>
      <c r="E31" s="11"/>
      <c r="F31" s="31"/>
      <c r="G31" s="54"/>
      <c r="H31" s="54"/>
      <c r="I31" s="20"/>
      <c r="J31" s="11"/>
      <c r="K31" s="11"/>
      <c r="L31" s="11"/>
      <c r="M31" s="43"/>
    </row>
    <row r="32" spans="1:14" ht="30.75" customHeight="1">
      <c r="A32" s="11"/>
      <c r="B32" s="71" t="s">
        <v>42</v>
      </c>
      <c r="C32" s="71"/>
      <c r="D32" s="11"/>
      <c r="E32" s="11"/>
      <c r="F32" s="31"/>
      <c r="G32" s="56"/>
      <c r="H32" s="55"/>
      <c r="I32" s="20"/>
      <c r="J32" s="20"/>
      <c r="K32" s="11"/>
      <c r="L32" s="11" t="s">
        <v>43</v>
      </c>
      <c r="M32" s="43"/>
      <c r="N32" s="11"/>
    </row>
    <row r="33" spans="1:10" ht="15.75">
      <c r="A33" s="11"/>
      <c r="B33" s="15"/>
      <c r="J33" s="35">
        <v>46202</v>
      </c>
    </row>
    <row r="34" spans="1:10" ht="15.75">
      <c r="A34" s="11"/>
    </row>
    <row r="35" spans="1:10" ht="15.75">
      <c r="A35" s="4"/>
    </row>
  </sheetData>
  <mergeCells count="28">
    <mergeCell ref="A1:M1"/>
    <mergeCell ref="A2:M2"/>
    <mergeCell ref="A3:I3"/>
    <mergeCell ref="J3:M3"/>
    <mergeCell ref="B25:E25"/>
    <mergeCell ref="E6:E9"/>
    <mergeCell ref="F6:I6"/>
    <mergeCell ref="J6:J9"/>
    <mergeCell ref="I8:I9"/>
    <mergeCell ref="A4:M4"/>
    <mergeCell ref="A6:A9"/>
    <mergeCell ref="C6:C9"/>
    <mergeCell ref="D6:D9"/>
    <mergeCell ref="B6:B9"/>
    <mergeCell ref="K25:M25"/>
    <mergeCell ref="H8:H9"/>
    <mergeCell ref="B32:C32"/>
    <mergeCell ref="G8:G9"/>
    <mergeCell ref="M6:M9"/>
    <mergeCell ref="F7:I7"/>
    <mergeCell ref="F8:F9"/>
    <mergeCell ref="B31:C31"/>
    <mergeCell ref="B30:C30"/>
    <mergeCell ref="F25:J25"/>
    <mergeCell ref="K6:K9"/>
    <mergeCell ref="L6:L9"/>
    <mergeCell ref="A24:L24"/>
    <mergeCell ref="B10:B22"/>
  </mergeCells>
  <conditionalFormatting sqref="L10:L22">
    <cfRule type="cellIs" dxfId="0" priority="8" stopIfTrue="1" operator="greaterThan">
      <formula>30</formula>
    </cfRule>
  </conditionalFormatting>
  <pageMargins left="0.70866141732283472" right="0.70866141732283472" top="0.74803149606299213" bottom="0.74803149606299213" header="0.31496062992125984" footer="0.31496062992125984"/>
  <pageSetup paperSize="9" scale="59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для пяти</vt:lpstr>
      <vt:lpstr>'для пяти'!Область_печати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vetoshkina.ms</cp:lastModifiedBy>
  <cp:lastPrinted>2026-06-29T12:24:08Z</cp:lastPrinted>
  <dcterms:created xsi:type="dcterms:W3CDTF">2014-01-28T06:59:46Z</dcterms:created>
  <dcterms:modified xsi:type="dcterms:W3CDTF">2026-06-29T14:05:17Z</dcterms:modified>
</cp:coreProperties>
</file>