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7BC9752E-E518-4B8E-89AF-099F36319604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Лист2" sheetId="2" r:id="rId1"/>
    <sheet name="Лист3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G19" i="2"/>
  <c r="E19" i="2"/>
  <c r="L43" i="2" l="1"/>
  <c r="J43" i="2"/>
  <c r="O43" i="2" s="1"/>
  <c r="M43" i="2" l="1"/>
  <c r="N43" i="2" s="1"/>
  <c r="L19" i="2"/>
  <c r="J19" i="2"/>
  <c r="O19" i="2" s="1"/>
  <c r="O20" i="2" l="1"/>
  <c r="C16" i="2" s="1"/>
  <c r="M19" i="2"/>
  <c r="N19" i="2" s="1"/>
  <c r="L42" i="2"/>
  <c r="J42" i="2"/>
  <c r="O42" i="2" s="1"/>
  <c r="M42" i="2" l="1"/>
  <c r="N42" i="2" s="1"/>
  <c r="J25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O39" i="2" s="1"/>
  <c r="J40" i="2"/>
  <c r="O40" i="2" s="1"/>
  <c r="J41" i="2"/>
  <c r="O41" i="2" s="1"/>
  <c r="M41" i="2" l="1"/>
  <c r="N41" i="2" s="1"/>
  <c r="M39" i="2"/>
  <c r="N39" i="2" s="1"/>
  <c r="M40" i="2"/>
  <c r="N40" i="2" s="1"/>
  <c r="O26" i="2"/>
  <c r="O27" i="2"/>
  <c r="O28" i="2"/>
  <c r="O30" i="2"/>
  <c r="O32" i="2"/>
  <c r="O33" i="2"/>
  <c r="O34" i="2"/>
  <c r="O35" i="2"/>
  <c r="O36" i="2"/>
  <c r="O37" i="2"/>
  <c r="O38" i="2"/>
  <c r="O25" i="2"/>
  <c r="M36" i="2" l="1"/>
  <c r="N36" i="2" s="1"/>
  <c r="M33" i="2"/>
  <c r="N33" i="2" s="1"/>
  <c r="M37" i="2"/>
  <c r="N37" i="2" s="1"/>
  <c r="M35" i="2"/>
  <c r="N35" i="2" s="1"/>
  <c r="M34" i="2"/>
  <c r="N34" i="2" s="1"/>
  <c r="M32" i="2"/>
  <c r="N32" i="2" s="1"/>
  <c r="M31" i="2"/>
  <c r="N31" i="2" s="1"/>
  <c r="O31" i="2"/>
  <c r="M30" i="2"/>
  <c r="N30" i="2" s="1"/>
  <c r="M29" i="2"/>
  <c r="N29" i="2" s="1"/>
  <c r="O29" i="2"/>
  <c r="M27" i="2"/>
  <c r="N27" i="2" s="1"/>
  <c r="M25" i="2"/>
  <c r="N25" i="2" s="1"/>
  <c r="M38" i="2"/>
  <c r="N38" i="2" s="1"/>
  <c r="M26" i="2"/>
  <c r="N26" i="2" s="1"/>
  <c r="M28" i="2"/>
  <c r="N28" i="2" s="1"/>
</calcChain>
</file>

<file path=xl/sharedStrings.xml><?xml version="1.0" encoding="utf-8"?>
<sst xmlns="http://schemas.openxmlformats.org/spreadsheetml/2006/main" count="98" uniqueCount="74">
  <si>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</si>
  <si>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</si>
  <si>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</si>
  <si>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</si>
  <si>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</si>
  <si>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</si>
  <si>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</si>
  <si>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</si>
  <si>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</si>
  <si>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</si>
  <si>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</si>
  <si>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</si>
  <si>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</si>
  <si>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</si>
  <si>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</si>
  <si>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</si>
  <si>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</si>
  <si>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</si>
  <si>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</si>
  <si>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</si>
  <si>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</si>
  <si>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</si>
  <si>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</si>
  <si>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</si>
  <si>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</si>
  <si>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</si>
  <si>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</si>
  <si>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</si>
  <si>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</si>
  <si>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В соответствии с описанием объекта закупки (Техническое задание - Приложение № 1)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</si>
  <si>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</si>
  <si>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</si>
  <si>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Тарифы и нормативы на отпускные цены (при необходимости)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</si>
  <si>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</si>
  <si>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</si>
  <si>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</si>
  <si>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</si>
  <si>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</si>
  <si>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</si>
  <si>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 xml:space="preserve"> </t>
  </si>
  <si>
    <t>Регламентные работы, связанные с эксплуатацией автомобиля с соблюдением оригинального регламента, рекомендуемого заводом-производителем автомобиля (техническое обслуживание)</t>
  </si>
  <si>
    <t>Регулировочные работы</t>
  </si>
  <si>
    <t>Диагностические работы</t>
  </si>
  <si>
    <t>Ремонт МКПП</t>
  </si>
  <si>
    <t>Ремонт ходовой части автомобиля</t>
  </si>
  <si>
    <t>Ремонт двигателя внутреннего сгорания</t>
  </si>
  <si>
    <t>Ремонт системы питания двигателя</t>
  </si>
  <si>
    <t>Ремонт электрооборудования автомобиля</t>
  </si>
  <si>
    <t>Ремонт системы выхлопных газов</t>
  </si>
  <si>
    <t>Ремонт, зарядка и замена аккумуляторной батареи</t>
  </si>
  <si>
    <t>Ремонт агрегатов</t>
  </si>
  <si>
    <t>Восстановление геометрии кузова автомобиля на стапеле</t>
  </si>
  <si>
    <t>Жестяные работы на кузове автомобиля</t>
  </si>
  <si>
    <t>Замена элементов конструкции кузова автомобиля</t>
  </si>
  <si>
    <t>Ремонт пластиковых элементов кузова автомобиля</t>
  </si>
  <si>
    <t>Замена стекол</t>
  </si>
  <si>
    <t>Ремонт и замена элементов интерьера автомобиля</t>
  </si>
  <si>
    <t>Окраска кузова и дисков колес, в т.ч. с компьютерным подбором цвета</t>
  </si>
  <si>
    <t>Нормо-час</t>
  </si>
  <si>
    <t>усл. ед.</t>
  </si>
  <si>
    <t>Автомобиль  FORD TRANSIT F22706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</si>
  <si>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</si>
  <si>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ремонт ходовой части автомобиля, в том числе шиномонтажные работы и балансировка колес на динамическом стенде с компьютерной диагностикой дисбаланса</t>
  </si>
  <si>
    <t>см. таблицу</t>
  </si>
  <si>
    <t xml:space="preserve"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            
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Северо-Кавказского филиала ФГБУ ЦЭПП МЧС России ___________________С.А.Ушаков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проверили: Главный бухгалтер Северо-Кавказского филиала ФГБУ ЦЭПП МЧС России                                          _______________Т.В. Колмыкова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Северо-Кавказского филиала ФГБУ ЦЭПП МЧС России                                                ________________П.Р. Кинасов            
</t>
  </si>
  <si>
    <t>В соответствии с Общероссийским классификатором единиц измерения (ОКЕИ) ОК 015-94 (МК 002-97) (Постановление Госстандарта РФ 26.12.1994 №366)</t>
  </si>
  <si>
    <t>*НМЦК определена на основании п.п. 9 п. 1 ст. 42 Федерального закона от 05.04.2013 № 44-ФЗ "О контрактной системе в сфере осуществления закупок товаров, работ, услуг для государственных и муниципальных нужд" и в соответствии с доведенными бюджетными ассигнованиями, что составляет 13 675 (тринадцать тысяч шестьсот семьдесят пять) руб. 00 коп.</t>
  </si>
  <si>
    <t>Оказание услуг по диагностике, техническому обслуживанию и ремонту служебного автомобиля Форд Транзит Северо-Кавказского филиала ФГБУ ЦЭПП МЧС России</t>
  </si>
  <si>
    <t>Оказание услуг по диагностике, техническому обслуживанию и ремонту служебного автомобиля Форд Транзит Северо-Кавказского филиала                      ФГБУ ЦЭПП МЧС России</t>
  </si>
  <si>
    <t>Услуги по диагностике, техническому обслуживанию и ремонту автомобиля FORD TRANSIT F22706, 2021 года выпуска, пробег 66 500 км.</t>
  </si>
  <si>
    <t>Подробный расчет общей начальной (максимальной) цены единицы услуги по диагностике, техническому обслуживанию и ремонту служебного автомобиля Форд Транзит Северо-Кавказского филиала ФГБУ ЦЭПП МЧС России</t>
  </si>
  <si>
    <t>Ценовое предложение №2 Вх. № В-119-762 от 30.07.2026</t>
  </si>
  <si>
    <t>Ценовое предложение №3 Вх. № В-119-760 от 30.07.2026</t>
  </si>
  <si>
    <t>Ценовое предложение №1 Вх. № В-119-761 от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</si>
</sst>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0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4" fontId="4" fillId="5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4" borderId="4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1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10</xdr:row>
      <xdr:rowOff>22150</xdr:rowOff>
    </xdr:from>
    <xdr:to>
      <xdr:col>4</xdr:col>
      <xdr:colOff>863895</xdr:colOff>
      <xdr:row>10</xdr:row>
      <xdr:rowOff>697761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0437" y="5726074"/>
          <a:ext cx="2093284" cy="67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400050</xdr:colOff>
      <xdr:row>12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9575" y="6419850"/>
          <a:ext cx="1676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576899</xdr:colOff>
      <xdr:row>8</xdr:row>
      <xdr:rowOff>71689</xdr:rowOff>
    </xdr:from>
    <xdr:to>
      <xdr:col>5</xdr:col>
      <xdr:colOff>143982</xdr:colOff>
      <xdr:row>8</xdr:row>
      <xdr:rowOff>609157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53033" y="3981369"/>
          <a:ext cx="2036937" cy="537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tabSelected="1" topLeftCell="A10" zoomScale="86" zoomScaleNormal="86" workbookViewId="0">
      <selection activeCell="G25" sqref="G25"/>
    </sheetView>
  </sheetViews>
  <sheetFormatPr defaultRowHeight="15" x14ac:dyDescent="0.25"/>
  <cols>
    <col min="1" max="1" width="9.28515625" bestFit="1" customWidth="1"/>
    <col min="2" max="2" width="34" customWidth="1"/>
    <col min="3" max="3" width="16.28515625" customWidth="1"/>
    <col min="4" max="4" width="19.140625" bestFit="1" customWidth="1"/>
    <col min="5" max="5" width="17.85546875" customWidth="1"/>
    <col min="6" max="6" width="17.7109375" customWidth="1"/>
    <col min="7" max="7" width="18.28515625" customWidth="1"/>
    <col min="8" max="8" width="14.140625" hidden="1" customWidth="1"/>
    <col min="9" max="9" width="14.28515625" hidden="1" customWidth="1"/>
    <col min="10" max="10" width="17" customWidth="1"/>
    <col min="11" max="11" width="14.85546875" customWidth="1"/>
    <col min="12" max="12" width="12" bestFit="1" customWidth="1"/>
    <col min="13" max="13" width="8.28515625" customWidth="1"/>
    <col min="14" max="14" width="18.85546875" customWidth="1"/>
    <col min="15" max="15" width="13" customWidth="1"/>
    <col min="16" max="16" width="21.140625" customWidth="1"/>
    <col min="18" max="18" width="10.7109375" bestFit="1" customWidth="1"/>
    <col min="19" max="19" width="12" bestFit="1" customWidth="1"/>
  </cols>
  <sheetData>
    <row r="1" spans="1:15" ht="44.2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30" t="s">
        <v>23</v>
      </c>
      <c r="L1" s="30"/>
      <c r="M1" s="30"/>
      <c r="N1" s="30"/>
      <c r="O1" s="30"/>
    </row>
    <row r="2" spans="1:15" ht="18.75" x14ac:dyDescent="0.25">
      <c r="A2" s="31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thickBot="1" x14ac:dyDescent="0.3">
      <c r="A3" s="33" t="s">
        <v>25</v>
      </c>
      <c r="B3" s="34"/>
      <c r="C3" s="34"/>
      <c r="D3" s="37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ht="30" customHeight="1" thickBot="1" x14ac:dyDescent="0.3">
      <c r="A4" s="35"/>
      <c r="B4" s="36"/>
      <c r="C4" s="36"/>
      <c r="D4" s="11" t="s">
        <v>0</v>
      </c>
      <c r="E4" s="40" t="s">
        <v>26</v>
      </c>
      <c r="F4" s="40"/>
      <c r="G4" s="40"/>
      <c r="H4" s="40" t="s">
        <v>27</v>
      </c>
      <c r="I4" s="40"/>
      <c r="J4" s="40"/>
      <c r="K4" s="40"/>
      <c r="L4" s="40" t="s">
        <v>38</v>
      </c>
      <c r="M4" s="40"/>
      <c r="N4" s="40" t="s">
        <v>28</v>
      </c>
      <c r="O4" s="40"/>
    </row>
    <row r="5" spans="1:15" ht="131.25" customHeight="1" thickBot="1" x14ac:dyDescent="0.3">
      <c r="A5" s="35"/>
      <c r="B5" s="36"/>
      <c r="C5" s="36"/>
      <c r="D5" s="11">
        <v>1</v>
      </c>
      <c r="E5" s="40" t="s">
        <v>68</v>
      </c>
      <c r="F5" s="40"/>
      <c r="G5" s="40"/>
      <c r="H5" s="40" t="s">
        <v>29</v>
      </c>
      <c r="I5" s="40"/>
      <c r="J5" s="40"/>
      <c r="K5" s="40"/>
      <c r="L5" s="41" t="s">
        <v>63</v>
      </c>
      <c r="M5" s="42"/>
      <c r="N5" s="40" t="s">
        <v>65</v>
      </c>
      <c r="O5" s="40"/>
    </row>
    <row r="6" spans="1:15" ht="55.5" customHeight="1" x14ac:dyDescent="0.25">
      <c r="A6" s="27" t="s">
        <v>30</v>
      </c>
      <c r="B6" s="43"/>
      <c r="C6" s="43"/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6"/>
    </row>
    <row r="7" spans="1:15" ht="64.5" customHeight="1" x14ac:dyDescent="0.25">
      <c r="A7" s="47" t="s">
        <v>32</v>
      </c>
      <c r="B7" s="48"/>
      <c r="C7" s="49"/>
      <c r="D7" s="44" t="s">
        <v>39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1"/>
    </row>
    <row r="8" spans="1:15" ht="15.75" customHeight="1" x14ac:dyDescent="0.25">
      <c r="A8" s="54" t="s">
        <v>15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96" customHeight="1" x14ac:dyDescent="0.25">
      <c r="A9" s="47" t="s">
        <v>33</v>
      </c>
      <c r="B9" s="48"/>
      <c r="C9" s="49"/>
      <c r="D9" s="47" t="s">
        <v>34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3"/>
    </row>
    <row r="10" spans="1:15" ht="45.75" customHeight="1" x14ac:dyDescent="0.25">
      <c r="A10" s="27" t="s">
        <v>18</v>
      </c>
      <c r="B10" s="27"/>
      <c r="C10" s="27"/>
      <c r="D10" s="29" t="s">
        <v>21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56.25" customHeight="1" x14ac:dyDescent="0.25">
      <c r="A11" s="27" t="s">
        <v>35</v>
      </c>
      <c r="B11" s="27"/>
      <c r="C11" s="27"/>
      <c r="D11" s="27" t="s">
        <v>19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34.5" customHeight="1" x14ac:dyDescent="0.25">
      <c r="A12" s="27" t="s">
        <v>16</v>
      </c>
      <c r="B12" s="27"/>
      <c r="C12" s="27"/>
      <c r="D12" s="27" t="s">
        <v>36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ht="73.5" customHeight="1" x14ac:dyDescent="0.25">
      <c r="A13" s="28" t="s">
        <v>17</v>
      </c>
      <c r="B13" s="27"/>
      <c r="C13" s="27"/>
      <c r="D13" s="27" t="s">
        <v>37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15.75" customHeight="1" x14ac:dyDescent="0.25">
      <c r="A14" s="28" t="s">
        <v>11</v>
      </c>
      <c r="B14" s="27"/>
      <c r="C14" s="27"/>
      <c r="D14" s="27" t="s">
        <v>20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5" ht="24" customHeight="1" x14ac:dyDescent="0.25">
      <c r="A15" s="63" t="s">
        <v>22</v>
      </c>
      <c r="B15" s="63"/>
      <c r="C15" s="64">
        <v>46233</v>
      </c>
      <c r="D15" s="64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30" customHeight="1" x14ac:dyDescent="0.25">
      <c r="A16" s="56" t="s">
        <v>11</v>
      </c>
      <c r="B16" s="57"/>
      <c r="C16" s="58">
        <f>O20</f>
        <v>13675</v>
      </c>
      <c r="D16" s="59"/>
      <c r="E16" s="60" t="s">
        <v>67</v>
      </c>
      <c r="F16" s="61"/>
      <c r="G16" s="61"/>
      <c r="H16" s="61"/>
      <c r="I16" s="61"/>
      <c r="J16" s="61"/>
      <c r="K16" s="61"/>
      <c r="L16" s="61"/>
      <c r="M16" s="61"/>
      <c r="N16" s="61"/>
      <c r="O16" s="62"/>
    </row>
    <row r="17" spans="1:19" ht="76.5" customHeight="1" x14ac:dyDescent="0.25">
      <c r="A17" s="67" t="s">
        <v>0</v>
      </c>
      <c r="B17" s="67" t="s">
        <v>1</v>
      </c>
      <c r="C17" s="71" t="s">
        <v>2</v>
      </c>
      <c r="D17" s="72"/>
      <c r="E17" s="26" t="s">
        <v>73</v>
      </c>
      <c r="F17" s="26" t="s">
        <v>71</v>
      </c>
      <c r="G17" s="26" t="s">
        <v>72</v>
      </c>
      <c r="H17" s="7" t="s">
        <v>13</v>
      </c>
      <c r="I17" s="7" t="s">
        <v>14</v>
      </c>
      <c r="J17" s="69" t="s">
        <v>10</v>
      </c>
      <c r="K17" s="67" t="s">
        <v>12</v>
      </c>
      <c r="L17" s="67" t="s">
        <v>8</v>
      </c>
      <c r="M17" s="67" t="s">
        <v>9</v>
      </c>
      <c r="N17" s="67" t="s">
        <v>6</v>
      </c>
      <c r="O17" s="69" t="s">
        <v>7</v>
      </c>
    </row>
    <row r="18" spans="1:19" ht="24" customHeight="1" x14ac:dyDescent="0.25">
      <c r="A18" s="68"/>
      <c r="B18" s="68"/>
      <c r="C18" s="8" t="s">
        <v>3</v>
      </c>
      <c r="D18" s="8" t="s">
        <v>4</v>
      </c>
      <c r="E18" s="12" t="s">
        <v>5</v>
      </c>
      <c r="F18" s="12" t="s">
        <v>5</v>
      </c>
      <c r="G18" s="12" t="s">
        <v>5</v>
      </c>
      <c r="H18" s="12" t="s">
        <v>5</v>
      </c>
      <c r="I18" s="12" t="s">
        <v>5</v>
      </c>
      <c r="J18" s="70"/>
      <c r="K18" s="68"/>
      <c r="L18" s="68"/>
      <c r="M18" s="68"/>
      <c r="N18" s="68"/>
      <c r="O18" s="70"/>
    </row>
    <row r="19" spans="1:19" ht="88.5" customHeight="1" x14ac:dyDescent="0.25">
      <c r="A19" s="23">
        <v>1</v>
      </c>
      <c r="B19" s="23" t="s">
        <v>69</v>
      </c>
      <c r="C19" s="23" t="s">
        <v>59</v>
      </c>
      <c r="D19" s="23">
        <v>1</v>
      </c>
      <c r="E19" s="20">
        <f>SUM(E25:E43)</f>
        <v>13675</v>
      </c>
      <c r="F19" s="20">
        <f t="shared" ref="F19:G19" si="0">SUM(F25:F43)</f>
        <v>11775</v>
      </c>
      <c r="G19" s="20">
        <f t="shared" si="0"/>
        <v>15575</v>
      </c>
      <c r="H19" s="20"/>
      <c r="I19" s="20"/>
      <c r="J19" s="9">
        <f t="shared" ref="J19:J43" si="1">AVERAGE(G19,F19,E19,H19,I19)</f>
        <v>13675</v>
      </c>
      <c r="K19" s="4">
        <v>3</v>
      </c>
      <c r="L19" s="21">
        <f t="shared" ref="L19:L43" si="2">STDEV(G19,F19,E19,H19,I19)</f>
        <v>1900</v>
      </c>
      <c r="M19" s="3">
        <f t="shared" ref="M19" si="3">L19/J19*100</f>
        <v>13.893967093235831</v>
      </c>
      <c r="N19" s="3" t="str">
        <f t="shared" ref="N19" si="4">IF(M19&lt;33,"ОДНОРОДНЫЕ","НЕОДНОРОДНЫЕ")</f>
        <v>ОДНОРОДНЫЕ</v>
      </c>
      <c r="O19" s="10">
        <f>D19*J19</f>
        <v>13675</v>
      </c>
    </row>
    <row r="20" spans="1:19" ht="16.5" customHeight="1" x14ac:dyDescent="0.25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4">
        <f>SUM(O19:O19)</f>
        <v>13675</v>
      </c>
    </row>
    <row r="21" spans="1:19" ht="41.25" customHeight="1" x14ac:dyDescent="0.25">
      <c r="A21" s="74" t="s">
        <v>66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6"/>
    </row>
    <row r="22" spans="1:19" ht="48" customHeight="1" x14ac:dyDescent="0.25">
      <c r="A22" s="74" t="s">
        <v>61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</row>
    <row r="23" spans="1:19" ht="48" customHeight="1" x14ac:dyDescent="0.25">
      <c r="A23" s="77" t="s">
        <v>70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</row>
    <row r="24" spans="1:19" ht="32.25" customHeight="1" x14ac:dyDescent="0.25">
      <c r="A24" s="73" t="s">
        <v>60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</row>
    <row r="25" spans="1:19" ht="30" customHeight="1" x14ac:dyDescent="0.25">
      <c r="A25" s="3">
        <v>1</v>
      </c>
      <c r="B25" s="15" t="s">
        <v>40</v>
      </c>
      <c r="C25" s="16" t="s">
        <v>58</v>
      </c>
      <c r="D25" s="13">
        <v>1</v>
      </c>
      <c r="E25" s="13">
        <v>600</v>
      </c>
      <c r="F25" s="13">
        <v>500</v>
      </c>
      <c r="G25" s="13">
        <v>700</v>
      </c>
      <c r="H25" s="5"/>
      <c r="I25" s="5"/>
      <c r="J25" s="9">
        <f t="shared" si="1"/>
        <v>600</v>
      </c>
      <c r="K25" s="4">
        <v>3</v>
      </c>
      <c r="L25" s="3">
        <f t="shared" si="2"/>
        <v>100</v>
      </c>
      <c r="M25" s="3">
        <f>L25/J25*100</f>
        <v>16.666666666666664</v>
      </c>
      <c r="N25" s="3" t="str">
        <f>IF(M25&lt;33,"ОДНОРОДНЫЕ","НЕОДНОРОДНЫЕ")</f>
        <v>ОДНОРОДНЫЕ</v>
      </c>
      <c r="O25" s="10">
        <f>D25*J25</f>
        <v>600</v>
      </c>
    </row>
    <row r="26" spans="1:19" ht="120.75" customHeight="1" x14ac:dyDescent="0.25">
      <c r="A26" s="17">
        <v>2</v>
      </c>
      <c r="B26" s="15" t="s">
        <v>41</v>
      </c>
      <c r="C26" s="16" t="s">
        <v>58</v>
      </c>
      <c r="D26" s="13">
        <v>1</v>
      </c>
      <c r="E26" s="13">
        <v>700</v>
      </c>
      <c r="F26" s="13">
        <v>600</v>
      </c>
      <c r="G26" s="13">
        <v>800</v>
      </c>
      <c r="H26" s="18"/>
      <c r="I26" s="18"/>
      <c r="J26" s="9">
        <f t="shared" si="1"/>
        <v>700</v>
      </c>
      <c r="K26" s="4">
        <v>3</v>
      </c>
      <c r="L26" s="3">
        <f t="shared" si="2"/>
        <v>100</v>
      </c>
      <c r="M26" s="3">
        <f t="shared" ref="M26:M43" si="5">L26/J26*100</f>
        <v>14.285714285714285</v>
      </c>
      <c r="N26" s="3" t="str">
        <f>IF(M26&lt;33,"ОДНОРОДНЫЕ","НЕОДНОРОДНЫЕ")</f>
        <v>ОДНОРОДНЫЕ</v>
      </c>
      <c r="O26" s="10">
        <f t="shared" ref="O26:O43" si="6">D26*J26</f>
        <v>700</v>
      </c>
    </row>
    <row r="27" spans="1:19" ht="23.25" customHeight="1" x14ac:dyDescent="0.25">
      <c r="A27" s="3">
        <v>3</v>
      </c>
      <c r="B27" s="15" t="s">
        <v>42</v>
      </c>
      <c r="C27" s="16" t="s">
        <v>58</v>
      </c>
      <c r="D27" s="13">
        <v>1</v>
      </c>
      <c r="E27" s="13">
        <v>800</v>
      </c>
      <c r="F27" s="13">
        <v>700</v>
      </c>
      <c r="G27" s="13">
        <v>900</v>
      </c>
      <c r="H27" s="18"/>
      <c r="I27" s="18"/>
      <c r="J27" s="9">
        <f t="shared" si="1"/>
        <v>800</v>
      </c>
      <c r="K27" s="4">
        <v>3</v>
      </c>
      <c r="L27" s="3">
        <f t="shared" si="2"/>
        <v>100</v>
      </c>
      <c r="M27" s="3">
        <f t="shared" si="5"/>
        <v>12.5</v>
      </c>
      <c r="N27" s="3" t="str">
        <f t="shared" ref="N27:N43" si="7">IF(M27&lt;33,"ОДНОРОДНЫЕ","НЕОДНОРОДНЫЕ")</f>
        <v>ОДНОРОДНЫЕ</v>
      </c>
      <c r="O27" s="10">
        <f t="shared" si="6"/>
        <v>800</v>
      </c>
      <c r="S27" s="25"/>
    </row>
    <row r="28" spans="1:19" ht="34.5" customHeight="1" x14ac:dyDescent="0.25">
      <c r="A28" s="17">
        <v>4</v>
      </c>
      <c r="B28" s="15" t="s">
        <v>43</v>
      </c>
      <c r="C28" s="16" t="s">
        <v>58</v>
      </c>
      <c r="D28" s="13">
        <v>1</v>
      </c>
      <c r="E28" s="13">
        <v>730</v>
      </c>
      <c r="F28" s="13">
        <v>630</v>
      </c>
      <c r="G28" s="13">
        <v>830</v>
      </c>
      <c r="H28" s="18"/>
      <c r="I28" s="18"/>
      <c r="J28" s="9">
        <f t="shared" si="1"/>
        <v>730</v>
      </c>
      <c r="K28" s="4">
        <v>3</v>
      </c>
      <c r="L28" s="3">
        <f t="shared" si="2"/>
        <v>100</v>
      </c>
      <c r="M28" s="3">
        <f t="shared" si="5"/>
        <v>13.698630136986301</v>
      </c>
      <c r="N28" s="3" t="str">
        <f t="shared" si="7"/>
        <v>ОДНОРОДНЫЕ</v>
      </c>
      <c r="O28" s="10">
        <f t="shared" si="6"/>
        <v>730</v>
      </c>
    </row>
    <row r="29" spans="1:19" ht="29.25" customHeight="1" x14ac:dyDescent="0.25">
      <c r="A29" s="3">
        <v>5</v>
      </c>
      <c r="B29" s="15" t="s">
        <v>44</v>
      </c>
      <c r="C29" s="16" t="s">
        <v>58</v>
      </c>
      <c r="D29" s="13">
        <v>1</v>
      </c>
      <c r="E29" s="13">
        <v>600</v>
      </c>
      <c r="F29" s="13">
        <v>500</v>
      </c>
      <c r="G29" s="13">
        <v>700</v>
      </c>
      <c r="H29" s="18"/>
      <c r="I29" s="18"/>
      <c r="J29" s="9">
        <f t="shared" si="1"/>
        <v>600</v>
      </c>
      <c r="K29" s="4">
        <v>3</v>
      </c>
      <c r="L29" s="3">
        <f t="shared" si="2"/>
        <v>100</v>
      </c>
      <c r="M29" s="3">
        <f t="shared" si="5"/>
        <v>16.666666666666664</v>
      </c>
      <c r="N29" s="3" t="str">
        <f t="shared" si="7"/>
        <v>ОДНОРОДНЫЕ</v>
      </c>
      <c r="O29" s="10">
        <f t="shared" si="6"/>
        <v>600</v>
      </c>
    </row>
    <row r="30" spans="1:19" ht="39.75" customHeight="1" x14ac:dyDescent="0.25">
      <c r="A30" s="17">
        <v>6</v>
      </c>
      <c r="B30" s="15" t="s">
        <v>45</v>
      </c>
      <c r="C30" s="16" t="s">
        <v>58</v>
      </c>
      <c r="D30" s="13">
        <v>1</v>
      </c>
      <c r="E30" s="13">
        <v>800</v>
      </c>
      <c r="F30" s="13">
        <v>700</v>
      </c>
      <c r="G30" s="13">
        <v>900</v>
      </c>
      <c r="H30" s="18"/>
      <c r="I30" s="18"/>
      <c r="J30" s="9">
        <f t="shared" si="1"/>
        <v>800</v>
      </c>
      <c r="K30" s="4">
        <v>3</v>
      </c>
      <c r="L30" s="3">
        <f t="shared" si="2"/>
        <v>100</v>
      </c>
      <c r="M30" s="3">
        <f t="shared" si="5"/>
        <v>12.5</v>
      </c>
      <c r="N30" s="3" t="str">
        <f t="shared" si="7"/>
        <v>ОДНОРОДНЫЕ</v>
      </c>
      <c r="O30" s="10">
        <f t="shared" si="6"/>
        <v>800</v>
      </c>
    </row>
    <row r="31" spans="1:19" ht="39.75" customHeight="1" x14ac:dyDescent="0.25">
      <c r="A31" s="3">
        <v>7</v>
      </c>
      <c r="B31" s="15" t="s">
        <v>46</v>
      </c>
      <c r="C31" s="16" t="s">
        <v>58</v>
      </c>
      <c r="D31" s="13">
        <v>1</v>
      </c>
      <c r="E31" s="13">
        <v>700</v>
      </c>
      <c r="F31" s="13">
        <v>600</v>
      </c>
      <c r="G31" s="13">
        <v>800</v>
      </c>
      <c r="H31" s="18"/>
      <c r="I31" s="18"/>
      <c r="J31" s="9">
        <f t="shared" si="1"/>
        <v>700</v>
      </c>
      <c r="K31" s="4">
        <v>3</v>
      </c>
      <c r="L31" s="3">
        <f t="shared" si="2"/>
        <v>100</v>
      </c>
      <c r="M31" s="3">
        <f t="shared" si="5"/>
        <v>14.285714285714285</v>
      </c>
      <c r="N31" s="3" t="str">
        <f t="shared" si="7"/>
        <v>ОДНОРОДНЫЕ</v>
      </c>
      <c r="O31" s="10">
        <f t="shared" si="6"/>
        <v>700</v>
      </c>
    </row>
    <row r="32" spans="1:19" ht="36.75" customHeight="1" x14ac:dyDescent="0.25">
      <c r="A32" s="17">
        <v>8</v>
      </c>
      <c r="B32" s="15" t="s">
        <v>47</v>
      </c>
      <c r="C32" s="16" t="s">
        <v>58</v>
      </c>
      <c r="D32" s="13">
        <v>1</v>
      </c>
      <c r="E32" s="13">
        <v>650</v>
      </c>
      <c r="F32" s="13">
        <v>550</v>
      </c>
      <c r="G32" s="13">
        <v>750</v>
      </c>
      <c r="H32" s="18"/>
      <c r="I32" s="18"/>
      <c r="J32" s="9">
        <f t="shared" si="1"/>
        <v>650</v>
      </c>
      <c r="K32" s="4">
        <v>3</v>
      </c>
      <c r="L32" s="3">
        <f t="shared" si="2"/>
        <v>100</v>
      </c>
      <c r="M32" s="3">
        <f t="shared" si="5"/>
        <v>15.384615384615385</v>
      </c>
      <c r="N32" s="3" t="str">
        <f t="shared" si="7"/>
        <v>ОДНОРОДНЫЕ</v>
      </c>
      <c r="O32" s="10">
        <f t="shared" si="6"/>
        <v>650</v>
      </c>
    </row>
    <row r="33" spans="1:15" ht="37.5" customHeight="1" x14ac:dyDescent="0.25">
      <c r="A33" s="3">
        <v>9</v>
      </c>
      <c r="B33" s="15" t="s">
        <v>48</v>
      </c>
      <c r="C33" s="16" t="s">
        <v>58</v>
      </c>
      <c r="D33" s="13">
        <v>1</v>
      </c>
      <c r="E33" s="13">
        <v>880</v>
      </c>
      <c r="F33" s="13">
        <v>780</v>
      </c>
      <c r="G33" s="13">
        <v>980</v>
      </c>
      <c r="H33" s="18"/>
      <c r="I33" s="18"/>
      <c r="J33" s="9">
        <f t="shared" si="1"/>
        <v>880</v>
      </c>
      <c r="K33" s="4">
        <v>3</v>
      </c>
      <c r="L33" s="3">
        <f t="shared" si="2"/>
        <v>100</v>
      </c>
      <c r="M33" s="3">
        <f t="shared" si="5"/>
        <v>11.363636363636363</v>
      </c>
      <c r="N33" s="3" t="str">
        <f t="shared" si="7"/>
        <v>ОДНОРОДНЫЕ</v>
      </c>
      <c r="O33" s="10">
        <f t="shared" si="6"/>
        <v>880</v>
      </c>
    </row>
    <row r="34" spans="1:15" ht="33.75" customHeight="1" x14ac:dyDescent="0.25">
      <c r="A34" s="17">
        <v>10</v>
      </c>
      <c r="B34" s="15" t="s">
        <v>49</v>
      </c>
      <c r="C34" s="16" t="s">
        <v>58</v>
      </c>
      <c r="D34" s="13">
        <v>1</v>
      </c>
      <c r="E34" s="13">
        <v>800</v>
      </c>
      <c r="F34" s="13">
        <v>700</v>
      </c>
      <c r="G34" s="13">
        <v>900</v>
      </c>
      <c r="H34" s="18"/>
      <c r="I34" s="18"/>
      <c r="J34" s="9">
        <f t="shared" si="1"/>
        <v>800</v>
      </c>
      <c r="K34" s="4">
        <v>3</v>
      </c>
      <c r="L34" s="3">
        <f t="shared" si="2"/>
        <v>100</v>
      </c>
      <c r="M34" s="3">
        <f t="shared" si="5"/>
        <v>12.5</v>
      </c>
      <c r="N34" s="3" t="str">
        <f t="shared" si="7"/>
        <v>ОДНОРОДНЫЕ</v>
      </c>
      <c r="O34" s="10">
        <f t="shared" si="6"/>
        <v>800</v>
      </c>
    </row>
    <row r="35" spans="1:15" ht="45" customHeight="1" x14ac:dyDescent="0.25">
      <c r="A35" s="3">
        <v>11</v>
      </c>
      <c r="B35" s="15" t="s">
        <v>50</v>
      </c>
      <c r="C35" s="16" t="s">
        <v>58</v>
      </c>
      <c r="D35" s="13">
        <v>1</v>
      </c>
      <c r="E35" s="13">
        <v>700</v>
      </c>
      <c r="F35" s="13">
        <v>600</v>
      </c>
      <c r="G35" s="13">
        <v>800</v>
      </c>
      <c r="H35" s="18"/>
      <c r="I35" s="18"/>
      <c r="J35" s="9">
        <f t="shared" si="1"/>
        <v>700</v>
      </c>
      <c r="K35" s="4">
        <v>3</v>
      </c>
      <c r="L35" s="3">
        <f t="shared" si="2"/>
        <v>100</v>
      </c>
      <c r="M35" s="3">
        <f t="shared" si="5"/>
        <v>14.285714285714285</v>
      </c>
      <c r="N35" s="3" t="str">
        <f t="shared" si="7"/>
        <v>ОДНОРОДНЫЕ</v>
      </c>
      <c r="O35" s="10">
        <f t="shared" si="6"/>
        <v>700</v>
      </c>
    </row>
    <row r="36" spans="1:15" ht="33" x14ac:dyDescent="0.25">
      <c r="A36" s="17">
        <v>12</v>
      </c>
      <c r="B36" s="15" t="s">
        <v>51</v>
      </c>
      <c r="C36" s="16" t="s">
        <v>58</v>
      </c>
      <c r="D36" s="13">
        <v>1</v>
      </c>
      <c r="E36" s="13">
        <v>580</v>
      </c>
      <c r="F36" s="13">
        <v>480</v>
      </c>
      <c r="G36" s="13">
        <v>680</v>
      </c>
      <c r="H36" s="18"/>
      <c r="I36" s="18"/>
      <c r="J36" s="9">
        <f t="shared" si="1"/>
        <v>580</v>
      </c>
      <c r="K36" s="4">
        <v>3</v>
      </c>
      <c r="L36" s="3">
        <f t="shared" si="2"/>
        <v>100</v>
      </c>
      <c r="M36" s="3">
        <f t="shared" si="5"/>
        <v>17.241379310344829</v>
      </c>
      <c r="N36" s="3" t="str">
        <f t="shared" si="7"/>
        <v>ОДНОРОДНЫЕ</v>
      </c>
      <c r="O36" s="10">
        <f t="shared" si="6"/>
        <v>580</v>
      </c>
    </row>
    <row r="37" spans="1:15" ht="47.25" customHeight="1" x14ac:dyDescent="0.25">
      <c r="A37" s="3">
        <v>13</v>
      </c>
      <c r="B37" s="15" t="s">
        <v>52</v>
      </c>
      <c r="C37" s="16" t="s">
        <v>58</v>
      </c>
      <c r="D37" s="13">
        <v>1</v>
      </c>
      <c r="E37" s="13">
        <v>650</v>
      </c>
      <c r="F37" s="13">
        <v>550</v>
      </c>
      <c r="G37" s="13">
        <v>750</v>
      </c>
      <c r="H37" s="18"/>
      <c r="I37" s="18"/>
      <c r="J37" s="9">
        <f t="shared" si="1"/>
        <v>650</v>
      </c>
      <c r="K37" s="4">
        <v>3</v>
      </c>
      <c r="L37" s="3">
        <f t="shared" si="2"/>
        <v>100</v>
      </c>
      <c r="M37" s="3">
        <f t="shared" si="5"/>
        <v>15.384615384615385</v>
      </c>
      <c r="N37" s="3" t="str">
        <f t="shared" si="7"/>
        <v>ОДНОРОДНЫЕ</v>
      </c>
      <c r="O37" s="10">
        <f t="shared" si="6"/>
        <v>650</v>
      </c>
    </row>
    <row r="38" spans="1:15" ht="41.25" customHeight="1" x14ac:dyDescent="0.25">
      <c r="A38" s="17">
        <v>14</v>
      </c>
      <c r="B38" s="15" t="s">
        <v>53</v>
      </c>
      <c r="C38" s="16" t="s">
        <v>58</v>
      </c>
      <c r="D38" s="13">
        <v>1</v>
      </c>
      <c r="E38" s="13">
        <v>700</v>
      </c>
      <c r="F38" s="13">
        <v>600</v>
      </c>
      <c r="G38" s="13">
        <v>800</v>
      </c>
      <c r="H38" s="18"/>
      <c r="I38" s="18"/>
      <c r="J38" s="9">
        <f t="shared" si="1"/>
        <v>700</v>
      </c>
      <c r="K38" s="4">
        <v>3</v>
      </c>
      <c r="L38" s="3">
        <f t="shared" si="2"/>
        <v>100</v>
      </c>
      <c r="M38" s="3">
        <f t="shared" si="5"/>
        <v>14.285714285714285</v>
      </c>
      <c r="N38" s="3" t="str">
        <f t="shared" si="7"/>
        <v>ОДНОРОДНЫЕ</v>
      </c>
      <c r="O38" s="10">
        <f t="shared" si="6"/>
        <v>700</v>
      </c>
    </row>
    <row r="39" spans="1:15" ht="58.5" customHeight="1" x14ac:dyDescent="0.25">
      <c r="A39" s="14">
        <v>15</v>
      </c>
      <c r="B39" s="15" t="s">
        <v>54</v>
      </c>
      <c r="C39" s="16" t="s">
        <v>58</v>
      </c>
      <c r="D39" s="13">
        <v>1</v>
      </c>
      <c r="E39" s="13">
        <v>660</v>
      </c>
      <c r="F39" s="13">
        <v>560</v>
      </c>
      <c r="G39" s="13">
        <v>760</v>
      </c>
      <c r="H39" s="18"/>
      <c r="I39" s="18"/>
      <c r="J39" s="9">
        <f t="shared" si="1"/>
        <v>660</v>
      </c>
      <c r="K39" s="4">
        <v>3</v>
      </c>
      <c r="L39" s="3">
        <f t="shared" si="2"/>
        <v>100</v>
      </c>
      <c r="M39" s="3">
        <f t="shared" si="5"/>
        <v>15.151515151515152</v>
      </c>
      <c r="N39" s="3" t="str">
        <f t="shared" si="7"/>
        <v>ОДНОРОДНЫЕ</v>
      </c>
      <c r="O39" s="10">
        <f t="shared" si="6"/>
        <v>660</v>
      </c>
    </row>
    <row r="40" spans="1:15" ht="42.75" customHeight="1" x14ac:dyDescent="0.25">
      <c r="A40" s="19">
        <v>16</v>
      </c>
      <c r="B40" s="15" t="s">
        <v>55</v>
      </c>
      <c r="C40" s="16" t="s">
        <v>58</v>
      </c>
      <c r="D40" s="13">
        <v>1</v>
      </c>
      <c r="E40" s="13">
        <v>700</v>
      </c>
      <c r="F40" s="13">
        <v>600</v>
      </c>
      <c r="G40" s="13">
        <v>800</v>
      </c>
      <c r="H40" s="18"/>
      <c r="I40" s="18"/>
      <c r="J40" s="9">
        <f t="shared" si="1"/>
        <v>700</v>
      </c>
      <c r="K40" s="4">
        <v>3</v>
      </c>
      <c r="L40" s="3">
        <f t="shared" si="2"/>
        <v>100</v>
      </c>
      <c r="M40" s="3">
        <f t="shared" si="5"/>
        <v>14.285714285714285</v>
      </c>
      <c r="N40" s="3" t="str">
        <f t="shared" si="7"/>
        <v>ОДНОРОДНЫЕ</v>
      </c>
      <c r="O40" s="10">
        <f t="shared" si="6"/>
        <v>700</v>
      </c>
    </row>
    <row r="41" spans="1:15" ht="60" customHeight="1" x14ac:dyDescent="0.25">
      <c r="A41" s="14">
        <v>17</v>
      </c>
      <c r="B41" s="15" t="s">
        <v>56</v>
      </c>
      <c r="C41" s="16" t="s">
        <v>58</v>
      </c>
      <c r="D41" s="13">
        <v>1</v>
      </c>
      <c r="E41" s="13">
        <v>850</v>
      </c>
      <c r="F41" s="13">
        <v>750</v>
      </c>
      <c r="G41" s="13">
        <v>950</v>
      </c>
      <c r="H41" s="18"/>
      <c r="I41" s="18"/>
      <c r="J41" s="9">
        <f t="shared" si="1"/>
        <v>850</v>
      </c>
      <c r="K41" s="4">
        <v>3</v>
      </c>
      <c r="L41" s="3">
        <f t="shared" si="2"/>
        <v>100</v>
      </c>
      <c r="M41" s="3">
        <f t="shared" si="5"/>
        <v>11.76470588235294</v>
      </c>
      <c r="N41" s="3" t="str">
        <f t="shared" si="7"/>
        <v>ОДНОРОДНЫЕ</v>
      </c>
      <c r="O41" s="10">
        <f t="shared" si="6"/>
        <v>850</v>
      </c>
    </row>
    <row r="42" spans="1:15" ht="73.5" customHeight="1" x14ac:dyDescent="0.25">
      <c r="A42" s="19">
        <v>18</v>
      </c>
      <c r="B42" s="15" t="s">
        <v>57</v>
      </c>
      <c r="C42" s="16" t="s">
        <v>58</v>
      </c>
      <c r="D42" s="13">
        <v>1</v>
      </c>
      <c r="E42" s="13">
        <v>900</v>
      </c>
      <c r="F42" s="13">
        <v>800</v>
      </c>
      <c r="G42" s="13">
        <v>1000</v>
      </c>
      <c r="H42" s="18"/>
      <c r="I42" s="18"/>
      <c r="J42" s="9">
        <f t="shared" si="1"/>
        <v>900</v>
      </c>
      <c r="K42" s="4">
        <v>3</v>
      </c>
      <c r="L42" s="3">
        <f t="shared" si="2"/>
        <v>100</v>
      </c>
      <c r="M42" s="3">
        <f t="shared" si="5"/>
        <v>11.111111111111111</v>
      </c>
      <c r="N42" s="3" t="str">
        <f t="shared" si="7"/>
        <v>ОДНОРОДНЫЕ</v>
      </c>
      <c r="O42" s="10">
        <f t="shared" si="6"/>
        <v>900</v>
      </c>
    </row>
    <row r="43" spans="1:15" ht="129" customHeight="1" x14ac:dyDescent="0.25">
      <c r="A43" s="22">
        <v>19</v>
      </c>
      <c r="B43" s="15" t="s">
        <v>62</v>
      </c>
      <c r="C43" s="16" t="s">
        <v>58</v>
      </c>
      <c r="D43" s="13">
        <v>1</v>
      </c>
      <c r="E43" s="13">
        <v>675</v>
      </c>
      <c r="F43" s="13">
        <v>575</v>
      </c>
      <c r="G43" s="13">
        <v>775</v>
      </c>
      <c r="J43" s="9">
        <f t="shared" si="1"/>
        <v>675</v>
      </c>
      <c r="K43" s="4">
        <v>3</v>
      </c>
      <c r="L43" s="3">
        <f t="shared" si="2"/>
        <v>100</v>
      </c>
      <c r="M43" s="3">
        <f t="shared" si="5"/>
        <v>14.814814814814813</v>
      </c>
      <c r="N43" s="3" t="str">
        <f t="shared" si="7"/>
        <v>ОДНОРОДНЫЕ</v>
      </c>
      <c r="O43" s="10">
        <f t="shared" si="6"/>
        <v>675</v>
      </c>
    </row>
    <row r="44" spans="1:15" ht="212.25" customHeight="1" x14ac:dyDescent="0.25">
      <c r="A44" s="65" t="s">
        <v>64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219.75" customHeight="1" x14ac:dyDescent="0.25"/>
  </sheetData>
  <mergeCells count="49">
    <mergeCell ref="A44:O44"/>
    <mergeCell ref="L17:L18"/>
    <mergeCell ref="M17:M18"/>
    <mergeCell ref="N17:N18"/>
    <mergeCell ref="O17:O18"/>
    <mergeCell ref="A17:A18"/>
    <mergeCell ref="B17:B18"/>
    <mergeCell ref="C17:D17"/>
    <mergeCell ref="J17:J18"/>
    <mergeCell ref="K17:K18"/>
    <mergeCell ref="A24:O24"/>
    <mergeCell ref="A21:O21"/>
    <mergeCell ref="A22:O22"/>
    <mergeCell ref="A23:O23"/>
    <mergeCell ref="A20:N20"/>
    <mergeCell ref="A16:B16"/>
    <mergeCell ref="C16:D16"/>
    <mergeCell ref="E16:O16"/>
    <mergeCell ref="A15:B15"/>
    <mergeCell ref="C15:D15"/>
    <mergeCell ref="A6:C6"/>
    <mergeCell ref="D6:O6"/>
    <mergeCell ref="A7:C7"/>
    <mergeCell ref="D7:O7"/>
    <mergeCell ref="A9:C9"/>
    <mergeCell ref="D9:O9"/>
    <mergeCell ref="A8:O8"/>
    <mergeCell ref="A10:C10"/>
    <mergeCell ref="D10:O10"/>
    <mergeCell ref="A11:C11"/>
    <mergeCell ref="D11:O11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  <mergeCell ref="A12:C12"/>
    <mergeCell ref="D12:O12"/>
    <mergeCell ref="A13:C13"/>
    <mergeCell ref="D13:O13"/>
    <mergeCell ref="A14:C14"/>
    <mergeCell ref="D14:O14"/>
  </mergeCells>
  <conditionalFormatting sqref="N19 N25:N43">
    <cfRule type="containsText" dxfId="5" priority="31" operator="containsText" text="НЕОДНОРОДНЫЕ">
      <formula>NOT(ISERROR(SEARCH("НЕОДНОРОДНЫЕ",N19)))</formula>
    </cfRule>
    <cfRule type="containsText" dxfId="4" priority="32" operator="containsText" text="ОДНОРОДНЫЕ">
      <formula>NOT(ISERROR(SEARCH("ОДНОРОДНЫЕ",N19)))</formula>
    </cfRule>
    <cfRule type="containsText" dxfId="3" priority="33" operator="containsText" text="НЕОДНОРОДНЫЕ">
      <formula>NOT(ISERROR(SEARCH("НЕОДНОРОДНЫЕ",N19)))</formula>
    </cfRule>
    <cfRule type="containsText" dxfId="2" priority="34" operator="containsText" text="НЕ">
      <formula>NOT(ISERROR(SEARCH("НЕ",N19)))</formula>
    </cfRule>
    <cfRule type="containsText" dxfId="1" priority="35" operator="containsText" text="ОДНОРОДНЫЕ">
      <formula>NOT(ISERROR(SEARCH("ОДНОРОДНЫЕ",N19)))</formula>
    </cfRule>
    <cfRule type="containsText" dxfId="0" priority="36" operator="containsText" text="НЕОДНОРОДНЫЕ">
      <formula>NOT(ISERROR(SEARCH("НЕОДНОРОДНЫЕ",N19)))</formula>
    </cfRule>
  </conditionalFormatting>
  <pageMargins left="0.78740157480314965" right="0.39370078740157483" top="0.78740157480314965" bottom="0.39370078740157483" header="0" footer="0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2026-08-24T09:30:03Z</dcterms:modified>
</cp:coreProperties>
</file>