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k\закупки\2026 г\223 фз\конкурентные процедуры\запрос котировок\ЗК-10-2026 эпоксидная смола Абрамова\"/>
    </mc:Choice>
  </mc:AlternateContent>
  <bookViews>
    <workbookView xWindow="0" yWindow="0" windowWidth="28800" windowHeight="12330"/>
  </bookViews>
  <sheets>
    <sheet name="Лист" sheetId="4" r:id="rId1"/>
  </sheets>
  <definedNames>
    <definedName name="_xlnm.Print_Area" localSheetId="0">Лист!$A$1:$N$10</definedName>
  </definedNames>
  <calcPr calcId="162913"/>
</workbook>
</file>

<file path=xl/calcChain.xml><?xml version="1.0" encoding="utf-8"?>
<calcChain xmlns="http://schemas.openxmlformats.org/spreadsheetml/2006/main">
  <c r="G8" i="4" l="1"/>
  <c r="F8" i="4"/>
  <c r="E8" i="4"/>
  <c r="H7" i="4" l="1"/>
  <c r="H6" i="4"/>
  <c r="I7" i="4"/>
  <c r="K7" i="4"/>
  <c r="L7" i="4" s="1"/>
  <c r="M7" i="4" s="1"/>
  <c r="N7" i="4" s="1"/>
  <c r="J7" i="4" l="1"/>
  <c r="K6" i="4"/>
  <c r="L6" i="4" s="1"/>
  <c r="M6" i="4" s="1"/>
  <c r="N6" i="4" s="1"/>
  <c r="I6" i="4"/>
  <c r="H5" i="4"/>
  <c r="J6" i="4" l="1"/>
  <c r="K5" i="4"/>
  <c r="L5" i="4" s="1"/>
  <c r="M5" i="4" s="1"/>
  <c r="N5" i="4" s="1"/>
  <c r="N8" i="4" s="1"/>
  <c r="I5" i="4"/>
  <c r="J5" i="4" s="1"/>
</calcChain>
</file>

<file path=xl/sharedStrings.xml><?xml version="1.0" encoding="utf-8"?>
<sst xmlns="http://schemas.openxmlformats.org/spreadsheetml/2006/main" count="28" uniqueCount="26">
  <si>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</si>
  <si>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</si>
  <si>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</si>
  <si>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</si>
  <si>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</si>
  <si>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</si>
  <si>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</si>
  <si>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</si>
  <si>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</si>
  <si>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</si>
  <si>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</si>
  <si>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</si>
  <si>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</si>
  <si>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</si>
  <si>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</si>
  <si>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№ п/п</t>
  </si>
  <si>
    <t>Наименование объекта закупки</t>
  </si>
  <si>
    <t>Приложение № 2 к извещению</t>
  </si>
  <si>
    <t>шт</t>
  </si>
  <si>
    <t>Эпоксидная смола Epo-Tek 301-2 или эквивалент</t>
  </si>
  <si>
    <t>Эпоксидная смола Epo-Tek H20E или эквивалент</t>
  </si>
  <si>
    <t>Эпоксидная смола Epo-Tek T7110</t>
  </si>
  <si>
    <t>Коммерческое предложение №95 от 15.07.2026</t>
  </si>
  <si>
    <t>счет-договор №3085 от 21.07.2026</t>
  </si>
  <si>
    <t xml:space="preserve">Коммерческое предложение №ХМС от 16.07.2026 </t>
  </si>
  <si>
    <t>наименьшая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</si>
</sst>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/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10" fillId="2" borderId="1" xfId="0" applyFont="1" applyFill="1" applyBorder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4" fillId="0" borderId="0" xfId="0" applyFont="1" applyFill="1" applyAlignment="1">
      <alignment vertical="top" wrapText="1"/>
    </xf>
    <xf numFmtId="0" fontId="0" fillId="0" borderId="0" xfId="0" applyFill="1" applyAlignme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0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0" y="28479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04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0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0" y="28479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0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30956</xdr:colOff>
      <xdr:row>3</xdr:row>
      <xdr:rowOff>1309688</xdr:rowOff>
    </xdr:from>
    <xdr:to>
      <xdr:col>10</xdr:col>
      <xdr:colOff>11906</xdr:colOff>
      <xdr:row>3</xdr:row>
      <xdr:rowOff>1662113</xdr:rowOff>
    </xdr:to>
    <xdr:pic>
      <xdr:nvPicPr>
        <xdr:cNvPr id="50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80144" y="303609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0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05725" y="28194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54769</xdr:colOff>
      <xdr:row>3</xdr:row>
      <xdr:rowOff>1743075</xdr:rowOff>
    </xdr:from>
    <xdr:to>
      <xdr:col>10</xdr:col>
      <xdr:colOff>1540669</xdr:colOff>
      <xdr:row>3</xdr:row>
      <xdr:rowOff>2105025</xdr:rowOff>
    </xdr:to>
    <xdr:pic>
      <xdr:nvPicPr>
        <xdr:cNvPr id="504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91675" y="3933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340519</xdr:colOff>
      <xdr:row>3</xdr:row>
      <xdr:rowOff>1535906</xdr:rowOff>
    </xdr:from>
    <xdr:to>
      <xdr:col>10</xdr:col>
      <xdr:colOff>492919</xdr:colOff>
      <xdr:row>3</xdr:row>
      <xdr:rowOff>1764506</xdr:rowOff>
    </xdr:to>
    <xdr:pic>
      <xdr:nvPicPr>
        <xdr:cNvPr id="505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3643312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"/>
  <sheetViews>
    <sheetView tabSelected="1" view="pageBreakPreview" zoomScaleSheetLayoutView="100" workbookViewId="0">
      <selection activeCell="E8" sqref="E8"/>
    </sheetView>
  </sheetViews>
  <sheetFormatPr defaultColWidth="9.28515625" defaultRowHeight="15.75" x14ac:dyDescent="0.25"/>
  <cols>
    <col min="1" max="1" width="6.28515625" style="2" customWidth="1"/>
    <col min="2" max="2" width="44.5703125" style="4" customWidth="1"/>
    <col min="3" max="3" width="5.7109375" style="2" customWidth="1"/>
    <col min="4" max="4" width="6.7109375" style="2" customWidth="1"/>
    <col min="5" max="5" width="18.5703125" style="2" customWidth="1"/>
    <col min="6" max="7" width="19.42578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7.42578125" style="2" customWidth="1"/>
    <col min="12" max="12" width="14.5703125" style="2" bestFit="1" customWidth="1"/>
    <col min="13" max="13" width="15.28515625" style="2" customWidth="1"/>
    <col min="14" max="14" width="25.28515625" style="2" customWidth="1"/>
    <col min="15" max="16384" width="9.28515625" style="2"/>
  </cols>
  <sheetData>
    <row r="1" spans="1:29" ht="23.25" customHeight="1" x14ac:dyDescent="0.25">
      <c r="B1" s="36"/>
      <c r="C1" s="37"/>
      <c r="D1" s="37"/>
      <c r="E1" s="37"/>
      <c r="F1" s="37"/>
      <c r="G1" s="37"/>
      <c r="K1" s="27" t="s">
        <v>17</v>
      </c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4"/>
      <c r="X1" s="4"/>
      <c r="Y1" s="4"/>
      <c r="Z1" s="4"/>
      <c r="AA1" s="4"/>
      <c r="AB1" s="4"/>
      <c r="AC1" s="4"/>
    </row>
    <row r="2" spans="1:29" ht="23.25" customHeight="1" x14ac:dyDescent="0.25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29"/>
      <c r="M2" s="5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53.25" customHeight="1" x14ac:dyDescent="0.25">
      <c r="A3" s="32" t="s">
        <v>15</v>
      </c>
      <c r="B3" s="30" t="s">
        <v>16</v>
      </c>
      <c r="C3" s="30" t="s">
        <v>0</v>
      </c>
      <c r="D3" s="30" t="s">
        <v>1</v>
      </c>
      <c r="E3" s="30" t="s">
        <v>12</v>
      </c>
      <c r="F3" s="30"/>
      <c r="G3" s="30"/>
      <c r="H3" s="31" t="s">
        <v>10</v>
      </c>
      <c r="I3" s="31"/>
      <c r="J3" s="31"/>
      <c r="K3" s="33" t="s">
        <v>5</v>
      </c>
      <c r="L3" s="34"/>
      <c r="M3" s="34"/>
      <c r="N3" s="35"/>
    </row>
    <row r="4" spans="1:29" ht="181.5" customHeight="1" x14ac:dyDescent="0.25">
      <c r="A4" s="32"/>
      <c r="B4" s="30"/>
      <c r="C4" s="30"/>
      <c r="D4" s="30"/>
      <c r="E4" s="12" t="s">
        <v>22</v>
      </c>
      <c r="F4" s="12" t="s">
        <v>23</v>
      </c>
      <c r="G4" s="14" t="s">
        <v>24</v>
      </c>
      <c r="H4" s="11" t="s">
        <v>3</v>
      </c>
      <c r="I4" s="11" t="s">
        <v>2</v>
      </c>
      <c r="J4" s="12" t="s">
        <v>13</v>
      </c>
      <c r="K4" s="1" t="s">
        <v>14</v>
      </c>
      <c r="L4" s="13" t="s">
        <v>7</v>
      </c>
      <c r="M4" s="13" t="s">
        <v>8</v>
      </c>
      <c r="N4" s="13" t="s">
        <v>9</v>
      </c>
    </row>
    <row r="5" spans="1:29" s="10" customFormat="1" ht="61.5" customHeight="1" x14ac:dyDescent="0.25">
      <c r="A5" s="16">
        <v>1</v>
      </c>
      <c r="B5" s="24" t="s">
        <v>19</v>
      </c>
      <c r="C5" s="15" t="s">
        <v>18</v>
      </c>
      <c r="D5" s="17">
        <v>1</v>
      </c>
      <c r="E5" s="17">
        <v>87500</v>
      </c>
      <c r="F5" s="17">
        <v>96249.75</v>
      </c>
      <c r="G5" s="17">
        <v>91875</v>
      </c>
      <c r="H5" s="6">
        <f>AVERAGE(E5:G5)</f>
        <v>91874.916666666672</v>
      </c>
      <c r="I5" s="7">
        <f>STDEV(E5:G5)</f>
        <v>4374.8750005952552</v>
      </c>
      <c r="J5" s="7">
        <f>I5/H5*100</f>
        <v>4.7617730271993954</v>
      </c>
      <c r="K5" s="8">
        <f t="shared" ref="K5:K7" si="0">((D5/3)*(SUM(E5:G5)))</f>
        <v>91874.916666666657</v>
      </c>
      <c r="L5" s="9">
        <f>K5/D5</f>
        <v>91874.916666666657</v>
      </c>
      <c r="M5" s="6">
        <f t="shared" ref="M5:M7" si="1">ROUND(L5,2)</f>
        <v>91874.92</v>
      </c>
      <c r="N5" s="6">
        <f>M5*D5</f>
        <v>91874.92</v>
      </c>
    </row>
    <row r="6" spans="1:29" s="10" customFormat="1" ht="61.5" customHeight="1" x14ac:dyDescent="0.25">
      <c r="A6" s="12">
        <v>2</v>
      </c>
      <c r="B6" s="19" t="s">
        <v>20</v>
      </c>
      <c r="C6" s="15" t="s">
        <v>18</v>
      </c>
      <c r="D6" s="17">
        <v>1</v>
      </c>
      <c r="E6" s="17">
        <v>118750</v>
      </c>
      <c r="F6" s="17">
        <v>115970.09</v>
      </c>
      <c r="G6" s="18">
        <v>122312.5</v>
      </c>
      <c r="H6" s="6">
        <f>AVERAGE(E6:G6)</f>
        <v>119010.86333333333</v>
      </c>
      <c r="I6" s="7">
        <f t="shared" ref="I6:I7" si="2">STDEV(E6:G6)</f>
        <v>3179.2417981388808</v>
      </c>
      <c r="J6" s="7">
        <f t="shared" ref="J6:J7" si="3">I6/H6*100</f>
        <v>2.6713878961068072</v>
      </c>
      <c r="K6" s="8">
        <f t="shared" si="0"/>
        <v>119010.86333333331</v>
      </c>
      <c r="L6" s="9">
        <f t="shared" ref="L6:L7" si="4">K6/D6</f>
        <v>119010.86333333331</v>
      </c>
      <c r="M6" s="6">
        <f t="shared" si="1"/>
        <v>119010.86</v>
      </c>
      <c r="N6" s="6">
        <f t="shared" ref="N6:N7" si="5">M6*D6</f>
        <v>119010.86</v>
      </c>
    </row>
    <row r="7" spans="1:29" s="10" customFormat="1" ht="61.5" customHeight="1" x14ac:dyDescent="0.25">
      <c r="A7" s="12">
        <v>3</v>
      </c>
      <c r="B7" s="20" t="s">
        <v>21</v>
      </c>
      <c r="C7" s="15" t="s">
        <v>18</v>
      </c>
      <c r="D7" s="17">
        <v>1</v>
      </c>
      <c r="E7" s="26">
        <v>78125</v>
      </c>
      <c r="F7" s="17">
        <v>84393.88</v>
      </c>
      <c r="G7" s="18">
        <v>79687.5</v>
      </c>
      <c r="H7" s="6">
        <f t="shared" ref="H7" si="6">AVERAGE(E7:G7)</f>
        <v>80735.460000000006</v>
      </c>
      <c r="I7" s="7">
        <f t="shared" si="2"/>
        <v>3263.185442906979</v>
      </c>
      <c r="J7" s="7">
        <f t="shared" si="3"/>
        <v>4.0418243023659972</v>
      </c>
      <c r="K7" s="8">
        <f t="shared" si="0"/>
        <v>80735.459999999992</v>
      </c>
      <c r="L7" s="9">
        <f t="shared" si="4"/>
        <v>80735.459999999992</v>
      </c>
      <c r="M7" s="6">
        <f t="shared" si="1"/>
        <v>80735.460000000006</v>
      </c>
      <c r="N7" s="6">
        <f t="shared" si="5"/>
        <v>80735.460000000006</v>
      </c>
    </row>
    <row r="8" spans="1:29" ht="55.5" customHeight="1" x14ac:dyDescent="0.25">
      <c r="A8" s="23" t="s">
        <v>6</v>
      </c>
      <c r="B8" s="22" t="s">
        <v>25</v>
      </c>
      <c r="C8" s="23"/>
      <c r="D8" s="23"/>
      <c r="E8" s="23">
        <f>SUM(E5:E7)</f>
        <v>284375</v>
      </c>
      <c r="F8" s="23">
        <f>SUM(F5:F7)</f>
        <v>296613.71999999997</v>
      </c>
      <c r="G8" s="23">
        <f>SUM(G5:G7)</f>
        <v>293875</v>
      </c>
      <c r="H8" s="23"/>
      <c r="I8" s="23"/>
      <c r="J8" s="23"/>
      <c r="K8" s="23"/>
      <c r="N8" s="25">
        <f>SUM(N5:N7)</f>
        <v>291621.24</v>
      </c>
    </row>
    <row r="9" spans="1:29" ht="21.75" customHeight="1" x14ac:dyDescent="0.25">
      <c r="A9" s="2" t="s">
        <v>11</v>
      </c>
      <c r="B9" s="23"/>
    </row>
    <row r="11" spans="1:29" x14ac:dyDescent="0.25">
      <c r="A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1:29" x14ac:dyDescent="0.25">
      <c r="B12" s="21"/>
    </row>
  </sheetData>
  <mergeCells count="10">
    <mergeCell ref="K1:N1"/>
    <mergeCell ref="A2:K2"/>
    <mergeCell ref="E3:G3"/>
    <mergeCell ref="H3:J3"/>
    <mergeCell ref="A3:A4"/>
    <mergeCell ref="B3:B4"/>
    <mergeCell ref="C3:C4"/>
    <mergeCell ref="D3:D4"/>
    <mergeCell ref="K3:N3"/>
    <mergeCell ref="B1:G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 Неласова</cp:lastModifiedBy>
  <cp:lastPrinted>2022-05-04T01:48:34Z</cp:lastPrinted>
  <dcterms:created xsi:type="dcterms:W3CDTF">2014-01-15T18:15:09Z</dcterms:created>
  <dcterms:modified xsi:type="dcterms:W3CDTF">2026-07-24T00:44:02Z</dcterms:modified>
</cp:coreProperties>
</file>