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285"/>
  </bookViews>
  <sheets>
    <sheet name="Лист2" sheetId="2" r:id="rId1"/>
    <sheet name="Лист3" sheetId="3" r:id="rId2"/>
  </sheets>
  <definedNames>
    <definedName name="_xlnm.Print_Area" localSheetId="0">Лист2!$A$1:$P$32</definedName>
  </definedNames>
  <calcPr calcId="162913"/>
</workbook>
</file>

<file path=xl/calcChain.xml><?xml version="1.0" encoding="utf-8"?>
<calcChain xmlns="http://schemas.openxmlformats.org/spreadsheetml/2006/main">
  <c r="P25" i="2" l="1"/>
  <c r="G25" i="2"/>
  <c r="F25" i="2"/>
  <c r="E25" i="2"/>
  <c r="P24" i="2"/>
  <c r="O24" i="2"/>
  <c r="N24" i="2"/>
  <c r="M24" i="2"/>
  <c r="K24" i="2"/>
  <c r="P23" i="2"/>
  <c r="O23" i="2"/>
  <c r="N23" i="2"/>
  <c r="M23" i="2"/>
  <c r="K23" i="2"/>
  <c r="P22" i="2"/>
  <c r="O22" i="2"/>
  <c r="N22" i="2"/>
  <c r="M22" i="2"/>
  <c r="K22" i="2"/>
  <c r="P21" i="2"/>
  <c r="O21" i="2"/>
  <c r="N21" i="2"/>
  <c r="M21" i="2"/>
  <c r="K21" i="2"/>
  <c r="P20" i="2"/>
  <c r="O20" i="2"/>
  <c r="N20" i="2"/>
  <c r="M20" i="2"/>
  <c r="K20" i="2"/>
  <c r="P19" i="2"/>
  <c r="O19" i="2"/>
  <c r="N19" i="2"/>
  <c r="M19" i="2"/>
  <c r="K19" i="2"/>
  <c r="C16" i="2"/>
</calcChain>
</file>

<file path=xl/sharedStrings.xml><?xml version="1.0" encoding="utf-8"?>
<sst xmlns="http://schemas.openxmlformats.org/spreadsheetml/2006/main" count="63" uniqueCount="53">
  <si>
    <t>№ п/п</t>
  </si>
  <si>
    <t>Наименование товара, работ, услуг</t>
  </si>
  <si>
    <t>Объем</t>
  </si>
  <si>
    <t>Кол-во</t>
  </si>
  <si>
    <t>Совокупность значений</t>
  </si>
  <si>
    <t>Рыночная стоимость</t>
  </si>
  <si>
    <t>Средн. арифм.</t>
  </si>
  <si>
    <t>Начальная (максимальная) цена контракта</t>
  </si>
  <si>
    <t>Кол-во источников</t>
  </si>
  <si>
    <t>Расчетные формулы</t>
  </si>
  <si>
    <t>коэффициент вариации V</t>
  </si>
  <si>
    <t>начальная (максимальная) цена контракта для каждого предмета закупки (рыночная стоимость)</t>
  </si>
  <si>
    <t xml:space="preserve">средняя арифметическая величина цены единицы товара, работы, услуги - &lt;ц&gt; </t>
  </si>
  <si>
    <t xml:space="preserve">цi  - цена единицы товара, работы, услуги, указанная в предложении с номером i;
&lt;ц&gt; - средняя арифметическая величина цены единицы товара, работы, услуги;
n - количество значений, используемых в расчете
</t>
  </si>
  <si>
    <t>сумма НМЦК всех предметов закупки</t>
  </si>
  <si>
    <t>отношение суммы цен единицы товара, указанных во всех ценовых предложениях к количеству полученных ценовых предложений</t>
  </si>
  <si>
    <t>Дата составления</t>
  </si>
  <si>
    <t>Приложение № 2
к извещению о проведении электронного аукциона</t>
  </si>
  <si>
    <t>Обоснование начальной (максимальной) цены контракта, цены контракта, заключаемого с единственным поставщиком (подрядчиком, исполнителем)</t>
  </si>
  <si>
    <t>Основные характеристики объекта закупки</t>
  </si>
  <si>
    <t>Наименование</t>
  </si>
  <si>
    <t>Характеристики объекта закупки</t>
  </si>
  <si>
    <t>Кол-во позиций (всего)</t>
  </si>
  <si>
    <t>Единица измерения</t>
  </si>
  <si>
    <t>Используемый метод определения начальной (максимальной) цены контракта (далее - НМЦК), обоснование его применения</t>
  </si>
  <si>
    <t>НМЦК была определена методом сопоставимых рыночных цен (анализа рынка) в соответствии с приказом Минэкономразвития России № 567 от 02.10.2013 «Об утверждении методических рекомендаций по применению методов определения (начальной) максимальной цены, цены контракта, заключаемого с единственным поставщиком (подрядчиком, исполнителем)».</t>
  </si>
  <si>
    <t>Тарифы и нормативы на отпускные цены (при необходимости)</t>
  </si>
  <si>
    <t>начальная (максимальная) цена контракта,  определяемая методом сопоставимых рыночных цен (анализ рынка)</t>
  </si>
  <si>
    <t>v - количество (объем) закупаемого товара (работы, услуги);
n - количество значений, используемых в расчете;
i - номер источника ценовой информации;
цi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услуг, с учетом различий в характеристиках товаров, коммерческих и (или) финансовых условий поставок товаров, работ, услуг</t>
  </si>
  <si>
    <t>Совокупность цен принимается однородной при значении коэффициента вариации менее 33%</t>
  </si>
  <si>
    <t>v - количество (объем) закупаемого товара (работы, услуги);
n - количество значений, используемых в расчете;
i - номер источника ценовой информации;
цi  - цена единицы товара, работы, услуги, представленная в предложении с номером i</t>
  </si>
  <si>
    <t>среднее квадратичное отклонение σ</t>
  </si>
  <si>
    <t xml:space="preserve">Ценовое предложение </t>
  </si>
  <si>
    <t>Сред. квадр. откл. σ</t>
  </si>
  <si>
    <t>Коэффициент вариации V</t>
  </si>
  <si>
    <t>В соответствии с описанием объекта закупки (Техническое задание - Таблица 1)</t>
  </si>
  <si>
    <t>Ед.изм.</t>
  </si>
  <si>
    <t>Цена за ед.изм.</t>
  </si>
  <si>
    <t>усл.ед.</t>
  </si>
  <si>
    <t>см. таблицу</t>
  </si>
  <si>
    <t>усл. ед.</t>
  </si>
  <si>
    <t xml:space="preserve"> -</t>
  </si>
  <si>
    <r>
      <rPr>
        <i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Расчет выполнил: Начальник ООД Северо-Западного филиала ФГБУ ЦЭПП МЧС России   __________________ А.И. Илларионов                                                                                                                                                                                                                                                                                                                Соответствие обоснования начальной (максимальной) цены контракта, цены контракта, заключаемого с единственным поставщиком, требованиям ст. 22 Федерального закона от 05.04.2013 № 44-ФЗ «О контрактной системе в сфере осуществления закупок товаров, работ, услуг для государственных и муниципальных нужд», требованиям «Методических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поставщиком» (утв. Приказом МЭР от 02.10.2013 № 567)                                                                                                                                                                                                                                                                       Согласовано: Главный бухгалтер Северо-Западного филиала ФГБУ ЦЭПП МЧС России   __________________  Н.В.Барышникова
Удостоверяю:  Начальник Северо-западного филиала ФГБУ ЦЭПП МЧС России   __________________  Ю.М. Бирючкова</t>
    </r>
  </si>
  <si>
    <t>Поверка: анализатор паров этанола в выдыхаемом воздухе  Drivesafe II</t>
  </si>
  <si>
    <t>Поверка: тонометр медицинский A&amp;D Medical UA-911BT</t>
  </si>
  <si>
    <t>Поверка: электронный термометр медицинский GP-300</t>
  </si>
  <si>
    <t>Поверка: пульсоксиметр медицинский «Armed»</t>
  </si>
  <si>
    <t>Поверка: электрокардиограф одно-трехканальный «Аксион»</t>
  </si>
  <si>
    <t>Поверка: ростомер медицинский</t>
  </si>
  <si>
    <t xml:space="preserve">оказание услуг по поверке средств измерения медицинского назначения Северо-Западного филиала ФГБУ ЦЭПП МЧС России </t>
  </si>
  <si>
    <t>Ценовое предложение №1 вх № В-119-407 от 23.04.2026</t>
  </si>
  <si>
    <t>Ценовое предложение №2 вх № В-119-408 от 23.04.2026</t>
  </si>
  <si>
    <t>Ценовое предложение №3 вх № В-119-409 от 23.04.2026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</si>
</sst>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3" borderId="0" xfId="0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" fillId="0" borderId="1" xfId="0" applyFont="1" applyBorder="1"/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Font="1"/>
    <xf numFmtId="0" fontId="2" fillId="4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0" fontId="5" fillId="0" borderId="11" xfId="0" applyFont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2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0" borderId="15" xfId="0" applyFont="1" applyBorder="1"/>
    <xf numFmtId="164" fontId="1" fillId="2" borderId="15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3" borderId="0" xfId="0" applyFont="1" applyFill="1" applyAlignment="1">
      <alignment horizontal="right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14" fontId="6" fillId="5" borderId="6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3" borderId="6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4" borderId="4" xfId="0" applyNumberFormat="1" applyFont="1" applyFill="1" applyBorder="1" applyAlignment="1">
      <alignment horizontal="center" vertical="center" wrapText="1"/>
    </xf>
    <xf numFmtId="0" fontId="2" fillId="4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44303</xdr:colOff>
      <xdr:row>10</xdr:row>
      <xdr:rowOff>22150</xdr:rowOff>
    </xdr:from>
    <xdr:to>
      <xdr:col>4</xdr:col>
      <xdr:colOff>1052572</xdr:colOff>
      <xdr:row>11</xdr:row>
      <xdr:rowOff>2435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06778" y="5413300"/>
          <a:ext cx="2089076" cy="675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4</xdr:col>
      <xdr:colOff>821184</xdr:colOff>
      <xdr:row>12</xdr:row>
      <xdr:rowOff>22414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562475" y="6105525"/>
          <a:ext cx="1675072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139870</xdr:colOff>
      <xdr:row>8</xdr:row>
      <xdr:rowOff>4455</xdr:rowOff>
    </xdr:from>
    <xdr:to>
      <xdr:col>6</xdr:col>
      <xdr:colOff>179295</xdr:colOff>
      <xdr:row>8</xdr:row>
      <xdr:rowOff>638737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129164" y="3590337"/>
          <a:ext cx="3008984" cy="6342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4"/>
  <sheetViews>
    <sheetView tabSelected="1" zoomScale="80" zoomScaleNormal="80" zoomScaleSheetLayoutView="55" workbookViewId="0">
      <selection activeCell="Q8" sqref="Q8"/>
    </sheetView>
  </sheetViews>
  <sheetFormatPr defaultRowHeight="15" x14ac:dyDescent="0.25"/>
  <cols>
    <col min="1" max="1" width="4" customWidth="1"/>
    <col min="2" max="2" width="58.7109375" customWidth="1"/>
    <col min="3" max="3" width="9.5703125" customWidth="1"/>
    <col min="4" max="4" width="8.7109375" customWidth="1"/>
    <col min="5" max="5" width="18" customWidth="1"/>
    <col min="6" max="6" width="17.85546875" customWidth="1"/>
    <col min="7" max="7" width="18.28515625" customWidth="1"/>
    <col min="8" max="8" width="15.28515625" customWidth="1"/>
    <col min="9" max="10" width="12.140625" hidden="1" customWidth="1"/>
    <col min="11" max="11" width="14.42578125" customWidth="1"/>
    <col min="12" max="12" width="13.85546875" customWidth="1"/>
    <col min="13" max="13" width="11.7109375" bestFit="1" customWidth="1"/>
    <col min="14" max="14" width="14" customWidth="1"/>
    <col min="15" max="15" width="18.28515625" customWidth="1"/>
    <col min="16" max="16" width="18.42578125" customWidth="1"/>
  </cols>
  <sheetData>
    <row r="1" spans="1:17" ht="32.25" customHeight="1" x14ac:dyDescent="0.25">
      <c r="A1" s="1"/>
      <c r="B1" s="1"/>
      <c r="C1" s="1"/>
      <c r="D1" s="1"/>
      <c r="E1" s="2"/>
      <c r="F1" s="2"/>
      <c r="G1" s="2"/>
      <c r="H1" s="2"/>
      <c r="I1" s="2"/>
      <c r="J1" s="2"/>
      <c r="K1" s="37" t="s">
        <v>17</v>
      </c>
      <c r="L1" s="37"/>
      <c r="M1" s="37"/>
      <c r="N1" s="37"/>
      <c r="O1" s="37"/>
      <c r="P1" s="37"/>
    </row>
    <row r="2" spans="1:17" ht="18.75" customHeight="1" x14ac:dyDescent="0.25">
      <c r="A2" s="38" t="s">
        <v>18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7" ht="10.5" customHeight="1" thickBot="1" x14ac:dyDescent="0.3">
      <c r="A3" s="39" t="s">
        <v>19</v>
      </c>
      <c r="B3" s="39"/>
      <c r="C3" s="39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7" ht="16.5" customHeight="1" x14ac:dyDescent="0.25">
      <c r="A4" s="39"/>
      <c r="B4" s="39"/>
      <c r="C4" s="40"/>
      <c r="D4" s="7" t="s">
        <v>0</v>
      </c>
      <c r="E4" s="42" t="s">
        <v>20</v>
      </c>
      <c r="F4" s="42"/>
      <c r="G4" s="42"/>
      <c r="H4" s="43" t="s">
        <v>21</v>
      </c>
      <c r="I4" s="44"/>
      <c r="J4" s="44"/>
      <c r="K4" s="44"/>
      <c r="L4" s="44"/>
      <c r="M4" s="45"/>
      <c r="N4" s="42" t="s">
        <v>22</v>
      </c>
      <c r="O4" s="42"/>
      <c r="P4" s="7" t="s">
        <v>23</v>
      </c>
      <c r="Q4" s="5"/>
    </row>
    <row r="5" spans="1:17" ht="66" customHeight="1" thickBot="1" x14ac:dyDescent="0.3">
      <c r="A5" s="39"/>
      <c r="B5" s="39"/>
      <c r="C5" s="40"/>
      <c r="D5" s="8">
        <v>1</v>
      </c>
      <c r="E5" s="46" t="s">
        <v>49</v>
      </c>
      <c r="F5" s="46"/>
      <c r="G5" s="46"/>
      <c r="H5" s="47" t="s">
        <v>35</v>
      </c>
      <c r="I5" s="48"/>
      <c r="J5" s="48"/>
      <c r="K5" s="48"/>
      <c r="L5" s="48"/>
      <c r="M5" s="49"/>
      <c r="N5" s="46" t="s">
        <v>39</v>
      </c>
      <c r="O5" s="46"/>
      <c r="P5" s="21" t="s">
        <v>40</v>
      </c>
    </row>
    <row r="6" spans="1:17" ht="46.5" customHeight="1" x14ac:dyDescent="0.25">
      <c r="A6" s="39" t="s">
        <v>24</v>
      </c>
      <c r="B6" s="50"/>
      <c r="C6" s="50"/>
      <c r="D6" s="51" t="s">
        <v>25</v>
      </c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7" ht="21" customHeight="1" x14ac:dyDescent="0.25">
      <c r="A7" s="39" t="s">
        <v>26</v>
      </c>
      <c r="B7" s="39"/>
      <c r="C7" s="39"/>
      <c r="D7" s="52" t="s">
        <v>41</v>
      </c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7" ht="15.75" customHeight="1" x14ac:dyDescent="0.25">
      <c r="A8" s="53" t="s">
        <v>9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</row>
    <row r="9" spans="1:17" ht="73.5" customHeight="1" x14ac:dyDescent="0.25">
      <c r="A9" s="39" t="s">
        <v>27</v>
      </c>
      <c r="B9" s="39"/>
      <c r="C9" s="39"/>
      <c r="D9" s="39" t="s">
        <v>28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</row>
    <row r="10" spans="1:17" ht="24.75" customHeight="1" x14ac:dyDescent="0.25">
      <c r="A10" s="39" t="s">
        <v>12</v>
      </c>
      <c r="B10" s="39"/>
      <c r="C10" s="39"/>
      <c r="D10" s="54" t="s">
        <v>15</v>
      </c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</row>
    <row r="11" spans="1:17" ht="56.25" customHeight="1" x14ac:dyDescent="0.25">
      <c r="A11" s="39" t="s">
        <v>31</v>
      </c>
      <c r="B11" s="39"/>
      <c r="C11" s="39"/>
      <c r="D11" s="39" t="s">
        <v>13</v>
      </c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</row>
    <row r="12" spans="1:17" ht="33" customHeight="1" x14ac:dyDescent="0.25">
      <c r="A12" s="39" t="s">
        <v>10</v>
      </c>
      <c r="B12" s="39"/>
      <c r="C12" s="39"/>
      <c r="D12" s="39" t="s">
        <v>29</v>
      </c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</row>
    <row r="13" spans="1:17" ht="63" customHeight="1" x14ac:dyDescent="0.25">
      <c r="A13" s="57" t="s">
        <v>11</v>
      </c>
      <c r="B13" s="39"/>
      <c r="C13" s="39"/>
      <c r="D13" s="39" t="s">
        <v>30</v>
      </c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</row>
    <row r="14" spans="1:17" ht="15.75" customHeight="1" x14ac:dyDescent="0.25">
      <c r="A14" s="57" t="s">
        <v>7</v>
      </c>
      <c r="B14" s="39"/>
      <c r="C14" s="39"/>
      <c r="D14" s="39" t="s">
        <v>14</v>
      </c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</row>
    <row r="15" spans="1:17" ht="17.25" customHeight="1" x14ac:dyDescent="0.25">
      <c r="A15" s="55" t="s">
        <v>16</v>
      </c>
      <c r="B15" s="55"/>
      <c r="C15" s="56">
        <v>46135</v>
      </c>
      <c r="D15" s="56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7" ht="24" customHeight="1" x14ac:dyDescent="0.25">
      <c r="A16" s="58" t="s">
        <v>7</v>
      </c>
      <c r="B16" s="59"/>
      <c r="C16" s="60">
        <f>P25</f>
        <v>21816.666666666668</v>
      </c>
      <c r="D16" s="61"/>
      <c r="E16" s="62" t="s">
        <v>49</v>
      </c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4"/>
    </row>
    <row r="17" spans="1:16" ht="57.75" customHeight="1" x14ac:dyDescent="0.25">
      <c r="A17" s="65" t="s">
        <v>0</v>
      </c>
      <c r="B17" s="65" t="s">
        <v>1</v>
      </c>
      <c r="C17" s="67" t="s">
        <v>2</v>
      </c>
      <c r="D17" s="68"/>
      <c r="E17" s="14" t="s">
        <v>50</v>
      </c>
      <c r="F17" s="14" t="s">
        <v>51</v>
      </c>
      <c r="G17" s="14" t="s">
        <v>52</v>
      </c>
      <c r="H17" s="22" t="s">
        <v>32</v>
      </c>
      <c r="I17" s="10"/>
      <c r="J17" s="10"/>
      <c r="K17" s="69" t="s">
        <v>6</v>
      </c>
      <c r="L17" s="69" t="s">
        <v>8</v>
      </c>
      <c r="M17" s="69" t="s">
        <v>33</v>
      </c>
      <c r="N17" s="69" t="s">
        <v>34</v>
      </c>
      <c r="O17" s="69" t="s">
        <v>4</v>
      </c>
      <c r="P17" s="69" t="s">
        <v>5</v>
      </c>
    </row>
    <row r="18" spans="1:16" ht="14.25" customHeight="1" x14ac:dyDescent="0.25">
      <c r="A18" s="66"/>
      <c r="B18" s="66"/>
      <c r="C18" s="15" t="s">
        <v>36</v>
      </c>
      <c r="D18" s="15" t="s">
        <v>3</v>
      </c>
      <c r="E18" s="16" t="s">
        <v>37</v>
      </c>
      <c r="F18" s="16" t="s">
        <v>37</v>
      </c>
      <c r="G18" s="16" t="s">
        <v>37</v>
      </c>
      <c r="H18" s="10"/>
      <c r="I18" s="10"/>
      <c r="J18" s="10"/>
      <c r="K18" s="70"/>
      <c r="L18" s="70"/>
      <c r="M18" s="70"/>
      <c r="N18" s="70"/>
      <c r="O18" s="70"/>
      <c r="P18" s="70"/>
    </row>
    <row r="19" spans="1:16" s="9" customFormat="1" ht="30" x14ac:dyDescent="0.25">
      <c r="A19" s="11">
        <v>1</v>
      </c>
      <c r="B19" s="25" t="s">
        <v>43</v>
      </c>
      <c r="C19" s="12" t="s">
        <v>38</v>
      </c>
      <c r="D19" s="23">
        <v>2</v>
      </c>
      <c r="E19" s="13">
        <v>4500</v>
      </c>
      <c r="F19" s="13">
        <v>6500</v>
      </c>
      <c r="G19" s="13">
        <v>5250</v>
      </c>
      <c r="H19" s="3"/>
      <c r="I19" s="6"/>
      <c r="J19" s="6"/>
      <c r="K19" s="18">
        <f t="shared" ref="K19:K24" si="0">AVERAGE(E19:J19)</f>
        <v>5416.666666666667</v>
      </c>
      <c r="L19" s="17">
        <v>3</v>
      </c>
      <c r="M19" s="24">
        <f t="shared" ref="M19:M24" si="1">STDEV(E19,F19,G19,H19,I19,J19)</f>
        <v>1010.3629710818464</v>
      </c>
      <c r="N19" s="24">
        <f t="shared" ref="N19:N24" si="2">M19/K19*100</f>
        <v>18.652854850741779</v>
      </c>
      <c r="O19" s="24" t="str">
        <f t="shared" ref="O19:O24" si="3">IF(N19&lt;33,"ОДНОРОДНЫЕ","НЕОДНОРОДНЫЕ")</f>
        <v>ОДНОРОДНЫЕ</v>
      </c>
      <c r="P19" s="19">
        <f t="shared" ref="P19:P24" si="4">D19*K19</f>
        <v>10833.333333333334</v>
      </c>
    </row>
    <row r="20" spans="1:16" s="9" customFormat="1" x14ac:dyDescent="0.25">
      <c r="A20" s="11">
        <v>2</v>
      </c>
      <c r="B20" s="25" t="s">
        <v>44</v>
      </c>
      <c r="C20" s="12" t="s">
        <v>38</v>
      </c>
      <c r="D20" s="23">
        <v>1</v>
      </c>
      <c r="E20" s="13">
        <v>850</v>
      </c>
      <c r="F20" s="13">
        <v>1100</v>
      </c>
      <c r="G20" s="13">
        <v>1000</v>
      </c>
      <c r="H20" s="3"/>
      <c r="I20" s="6"/>
      <c r="J20" s="6"/>
      <c r="K20" s="18">
        <f t="shared" si="0"/>
        <v>983.33333333333337</v>
      </c>
      <c r="L20" s="17">
        <v>3</v>
      </c>
      <c r="M20" s="24">
        <f t="shared" si="1"/>
        <v>125.83057392117885</v>
      </c>
      <c r="N20" s="24">
        <f t="shared" si="2"/>
        <v>12.796329551306323</v>
      </c>
      <c r="O20" s="24" t="str">
        <f t="shared" si="3"/>
        <v>ОДНОРОДНЫЕ</v>
      </c>
      <c r="P20" s="19">
        <f t="shared" si="4"/>
        <v>983.33333333333337</v>
      </c>
    </row>
    <row r="21" spans="1:16" s="9" customFormat="1" x14ac:dyDescent="0.25">
      <c r="A21" s="11">
        <v>3</v>
      </c>
      <c r="B21" s="25" t="s">
        <v>45</v>
      </c>
      <c r="C21" s="12" t="s">
        <v>38</v>
      </c>
      <c r="D21" s="23">
        <v>1</v>
      </c>
      <c r="E21" s="13">
        <v>650</v>
      </c>
      <c r="F21" s="13">
        <v>1000</v>
      </c>
      <c r="G21" s="13">
        <v>950</v>
      </c>
      <c r="H21" s="3"/>
      <c r="I21" s="6"/>
      <c r="J21" s="6"/>
      <c r="K21" s="18">
        <f t="shared" si="0"/>
        <v>866.66666666666663</v>
      </c>
      <c r="L21" s="17">
        <v>3</v>
      </c>
      <c r="M21" s="24">
        <f t="shared" si="1"/>
        <v>189.29694486000892</v>
      </c>
      <c r="N21" s="24">
        <f t="shared" si="2"/>
        <v>21.841955176154876</v>
      </c>
      <c r="O21" s="24" t="str">
        <f t="shared" si="3"/>
        <v>ОДНОРОДНЫЕ</v>
      </c>
      <c r="P21" s="19">
        <f t="shared" si="4"/>
        <v>866.66666666666663</v>
      </c>
    </row>
    <row r="22" spans="1:16" s="9" customFormat="1" x14ac:dyDescent="0.25">
      <c r="A22" s="11">
        <v>4</v>
      </c>
      <c r="B22" s="25" t="s">
        <v>46</v>
      </c>
      <c r="C22" s="12" t="s">
        <v>38</v>
      </c>
      <c r="D22" s="23">
        <v>2</v>
      </c>
      <c r="E22" s="13">
        <v>1400</v>
      </c>
      <c r="F22" s="13">
        <v>1500</v>
      </c>
      <c r="G22" s="13">
        <v>1600</v>
      </c>
      <c r="H22" s="3"/>
      <c r="I22" s="6"/>
      <c r="J22" s="6"/>
      <c r="K22" s="18">
        <f t="shared" si="0"/>
        <v>1500</v>
      </c>
      <c r="L22" s="17">
        <v>3</v>
      </c>
      <c r="M22" s="24">
        <f t="shared" si="1"/>
        <v>100</v>
      </c>
      <c r="N22" s="24">
        <f t="shared" si="2"/>
        <v>6.666666666666667</v>
      </c>
      <c r="O22" s="24" t="str">
        <f t="shared" si="3"/>
        <v>ОДНОРОДНЫЕ</v>
      </c>
      <c r="P22" s="19">
        <f t="shared" si="4"/>
        <v>3000</v>
      </c>
    </row>
    <row r="23" spans="1:16" s="9" customFormat="1" ht="15.75" customHeight="1" x14ac:dyDescent="0.25">
      <c r="A23" s="11">
        <v>5</v>
      </c>
      <c r="B23" s="25" t="s">
        <v>47</v>
      </c>
      <c r="C23" s="12" t="s">
        <v>38</v>
      </c>
      <c r="D23" s="23">
        <v>1</v>
      </c>
      <c r="E23" s="13">
        <v>3000</v>
      </c>
      <c r="F23" s="13">
        <v>3300</v>
      </c>
      <c r="G23" s="13">
        <v>3500</v>
      </c>
      <c r="H23" s="3"/>
      <c r="I23" s="6"/>
      <c r="J23" s="6"/>
      <c r="K23" s="18">
        <f t="shared" si="0"/>
        <v>3266.6666666666665</v>
      </c>
      <c r="L23" s="17">
        <v>3</v>
      </c>
      <c r="M23" s="24">
        <f t="shared" si="1"/>
        <v>251.66114784235833</v>
      </c>
      <c r="N23" s="24">
        <f t="shared" si="2"/>
        <v>7.7039126890517871</v>
      </c>
      <c r="O23" s="24" t="str">
        <f t="shared" si="3"/>
        <v>ОДНОРОДНЫЕ</v>
      </c>
      <c r="P23" s="19">
        <f t="shared" si="4"/>
        <v>3266.6666666666665</v>
      </c>
    </row>
    <row r="24" spans="1:16" s="9" customFormat="1" x14ac:dyDescent="0.25">
      <c r="A24" s="11">
        <v>6</v>
      </c>
      <c r="B24" s="25" t="s">
        <v>48</v>
      </c>
      <c r="C24" s="12" t="s">
        <v>38</v>
      </c>
      <c r="D24" s="23">
        <v>1</v>
      </c>
      <c r="E24" s="13">
        <v>2700</v>
      </c>
      <c r="F24" s="13">
        <v>2900</v>
      </c>
      <c r="G24" s="13">
        <v>3000</v>
      </c>
      <c r="H24" s="3"/>
      <c r="I24" s="6"/>
      <c r="J24" s="6"/>
      <c r="K24" s="18">
        <f t="shared" si="0"/>
        <v>2866.6666666666665</v>
      </c>
      <c r="L24" s="17">
        <v>3</v>
      </c>
      <c r="M24" s="24">
        <f t="shared" si="1"/>
        <v>152.75252316519467</v>
      </c>
      <c r="N24" s="24">
        <f t="shared" si="2"/>
        <v>5.3285763894835352</v>
      </c>
      <c r="O24" s="24" t="str">
        <f t="shared" si="3"/>
        <v>ОДНОРОДНЫЕ</v>
      </c>
      <c r="P24" s="19">
        <f t="shared" si="4"/>
        <v>2866.6666666666665</v>
      </c>
    </row>
    <row r="25" spans="1:16" x14ac:dyDescent="0.25">
      <c r="A25" s="26"/>
      <c r="B25" s="27"/>
      <c r="C25" s="26"/>
      <c r="D25" s="26"/>
      <c r="E25" s="28">
        <f>SUM(E19:E24)</f>
        <v>13100</v>
      </c>
      <c r="F25" s="28">
        <f>SUM(F19:F24)</f>
        <v>16300</v>
      </c>
      <c r="G25" s="28">
        <f>SUM(G19:G24)</f>
        <v>15300</v>
      </c>
      <c r="H25" s="29"/>
      <c r="I25" s="30"/>
      <c r="J25" s="30"/>
      <c r="K25" s="31"/>
      <c r="L25" s="26"/>
      <c r="M25" s="32"/>
      <c r="N25" s="32"/>
      <c r="O25" s="32"/>
      <c r="P25" s="33">
        <f>P19+P20+P21+P22+P23+P24</f>
        <v>21816.666666666668</v>
      </c>
    </row>
    <row r="26" spans="1:16" ht="30" customHeight="1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1:16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20"/>
    </row>
    <row r="28" spans="1:16" x14ac:dyDescent="0.25">
      <c r="A28" s="36" t="s">
        <v>42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</row>
    <row r="29" spans="1:16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</row>
    <row r="30" spans="1:16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</row>
    <row r="31" spans="1:16" ht="49.5" customHeight="1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</row>
    <row r="32" spans="1:16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</row>
    <row r="33" spans="1:16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</row>
    <row r="34" spans="1:16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</row>
  </sheetData>
  <mergeCells count="44">
    <mergeCell ref="A16:B16"/>
    <mergeCell ref="C16:D16"/>
    <mergeCell ref="E16:P16"/>
    <mergeCell ref="A17:A18"/>
    <mergeCell ref="B17:B18"/>
    <mergeCell ref="C17:D17"/>
    <mergeCell ref="K17:K18"/>
    <mergeCell ref="L17:L18"/>
    <mergeCell ref="M17:M18"/>
    <mergeCell ref="N17:N18"/>
    <mergeCell ref="O17:O18"/>
    <mergeCell ref="P17:P18"/>
    <mergeCell ref="A15:B15"/>
    <mergeCell ref="C15:D15"/>
    <mergeCell ref="A13:C13"/>
    <mergeCell ref="D13:P13"/>
    <mergeCell ref="A14:C14"/>
    <mergeCell ref="D14:P14"/>
    <mergeCell ref="D7:P7"/>
    <mergeCell ref="A8:P8"/>
    <mergeCell ref="A12:C12"/>
    <mergeCell ref="D12:P12"/>
    <mergeCell ref="A9:C9"/>
    <mergeCell ref="D9:P9"/>
    <mergeCell ref="A10:C10"/>
    <mergeCell ref="D10:P10"/>
    <mergeCell ref="A11:C11"/>
    <mergeCell ref="D11:P11"/>
    <mergeCell ref="A26:P26"/>
    <mergeCell ref="A27:O27"/>
    <mergeCell ref="A28:P34"/>
    <mergeCell ref="K1:P1"/>
    <mergeCell ref="A2:P2"/>
    <mergeCell ref="A3:C5"/>
    <mergeCell ref="D3:P3"/>
    <mergeCell ref="E4:G4"/>
    <mergeCell ref="H4:M4"/>
    <mergeCell ref="N4:O4"/>
    <mergeCell ref="E5:G5"/>
    <mergeCell ref="H5:M5"/>
    <mergeCell ref="N5:O5"/>
    <mergeCell ref="A6:C6"/>
    <mergeCell ref="D6:P6"/>
    <mergeCell ref="A7:C7"/>
  </mergeCells>
  <conditionalFormatting sqref="O19:O25">
    <cfRule type="containsText" dxfId="2" priority="4" operator="containsText" text="НЕОДНОРОДНЫЕ">
      <formula>NOT(ISERROR(SEARCH("НЕОДНОРОДНЫЕ",O19)))</formula>
    </cfRule>
    <cfRule type="containsText" dxfId="1" priority="5" operator="containsText" text="ОДНОРОДНЫЕ">
      <formula>NOT(ISERROR(SEARCH("ОДНОРОДНЫЕ",O19)))</formula>
    </cfRule>
    <cfRule type="containsText" dxfId="0" priority="6" operator="containsText" text="НЕОДНОРОДНЫЕ">
      <formula>NOT(ISERROR(SEARCH("НЕОДНОРОДНЫЕ",O19)))</formula>
    </cfRule>
  </conditionalFormatting>
  <pageMargins left="0.25" right="0.25" top="0.75" bottom="0.75" header="0.3" footer="0.3"/>
  <pageSetup paperSize="9" scale="5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Лист3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2026-04-23T12:31:49Z</dcterms:modified>
</cp:coreProperties>
</file>