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НМЦК" sheetId="1" state="visible" r:id="rId1"/>
    <sheet name="Расчет начальных цен единиц ТРУ" sheetId="2" state="visible" r:id="rId2"/>
  </sheets>
  <definedNames>
    <definedName name="_xlnm._FilterDatabase" localSheetId="0" hidden="1">'Расчет НМЦК'!$A$7:$AC$7</definedName>
    <definedName name="Print_Titles" localSheetId="0" hidden="0">'Расчет НМЦК'!$5:$7</definedName>
    <definedName name="_xlnm.Print_Area" localSheetId="0">'Расчет НМЦК'!$A$1:$P$42</definedName>
    <definedName name="_xlnm.Print_Area" localSheetId="1">'Расчет начальных цен единиц ТРУ'!$A$1:$N$27</definedName>
    <definedName name="_xlnm._FilterDatabase" localSheetId="0" hidden="1">'Расчет НМЦК'!$A$7:$AC$7</definedName>
  </definedNames>
  <calcPr iterateDelta="0.0001"/>
</workbook>
</file>

<file path=xl/sharedStrings.xml><?xml version="1.0" encoding="utf-8"?>
<sst xmlns="http://schemas.openxmlformats.org/spreadsheetml/2006/main" count="78" uniqueCount="78">
  <si>
    <t xml:space="preserve">Приложение № 1</t>
  </si>
  <si>
    <t xml:space="preserve">к приложению № 2 "Обоснование начальной (максимальноый ) цены контракта"</t>
  </si>
  <si>
    <t xml:space="preserve">Обоснование начальной (максимальной) цены контракта на закупку и поставку знаков пожарной безопасности</t>
  </si>
  <si>
    <t>№</t>
  </si>
  <si>
    <t xml:space="preserve">Используемый метод определения НМЦК:</t>
  </si>
  <si>
    <t xml:space="preserve">Метод сопоставимых рыночных цен (анализ рынка) в соответствии с ч.6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</si>
  <si>
    <t xml:space="preserve">Наименование предмета закупки
(товара, работы, услуги)</t>
  </si>
  <si>
    <t xml:space="preserve">ОКПД 2/ КТРУ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</si>
  <si>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</si>
  <si>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</si>
  <si>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</si>
  <si>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Н(М)ЦК**</t>
  </si>
  <si>
    <t xml:space="preserve">Н(М)ЦК определяемая методом сопоставимых рыночных цен (анализа рынка)*</t>
  </si>
  <si>
    <t xml:space="preserve">Коммерческое предложение № 1</t>
  </si>
  <si>
    <t xml:space="preserve">Коммерческое предложение № 2</t>
  </si>
  <si>
    <t xml:space="preserve">Коммерческое предложение № 3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</si>
  <si>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</si>
  <si>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</si>
  <si>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</si>
  <si>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1"/>
        <rFont val="Times New Roman"/>
      </rPr>
      <t xml:space="preserve">         </t>
    </r>
  </si>
  <si>
    <r>
      <rPr>
        <b/>
        <sz val="11"/>
        <rFont val="Times New Roman"/>
      </rPr>
      <t xml:space="preserve">Расчет Н(М)ЦК по формуле   </t>
    </r>
    <r>
      <rPr>
        <sz val="11"/>
        <rFont val="Times New Roman"/>
      </rPr>
      <t xml:space="preserve">                                </t>
    </r>
  </si>
  <si>
    <t xml:space="preserve">Цена за единицу изм. (руб.)</t>
  </si>
  <si>
    <t xml:space="preserve">Цена за единицу изм. с округлением  до сотых долей после запятой (руб.)</t>
  </si>
  <si>
    <t xml:space="preserve">Н(М)ЦК, контракта с учетом округления цены за единицу (руб.)</t>
  </si>
  <si>
    <t xml:space="preserve">Знак пожарной безопасности F02 «Пожарный кран» (ПК)</t>
  </si>
  <si>
    <t>22.29.22.000</t>
  </si>
  <si>
    <t>шт.</t>
  </si>
  <si>
    <t>-</t>
  </si>
  <si>
    <t xml:space="preserve">Знак пожарной безопасности F04 «Огнетушитель»</t>
  </si>
  <si>
    <t xml:space="preserve">Знак пожарной безопасности F09 «Пожарный гидрант»</t>
  </si>
  <si>
    <t xml:space="preserve">Знак пожарной безопасности F10 пожарной автоматики «Кнопка включения  установок»</t>
  </si>
  <si>
    <t xml:space="preserve">Знак пожарной безопасности F11 «Звуковой оповещатель пожарной тревоги»</t>
  </si>
  <si>
    <t xml:space="preserve">Знак эвакуационный Е01-01 «Выход здесь» (левосторонний) </t>
  </si>
  <si>
    <t xml:space="preserve">Знак эвакуационный Е01-02 «Выход здесь» (правосторонний)</t>
  </si>
  <si>
    <t xml:space="preserve">Знак эвакуационный Е02-01 «Направляющая стрелка»</t>
  </si>
  <si>
    <t xml:space="preserve">Знак эвакуационный Е02-02 «Направляющая стрелка» под углом 45°</t>
  </si>
  <si>
    <t xml:space="preserve">Знак эвакуационный Е03 «Направление к эвакуационному выходу направо»</t>
  </si>
  <si>
    <t xml:space="preserve">Знак эвакуационный Е04 
«Направление к эвакуационному выходу налево» </t>
  </si>
  <si>
    <t xml:space="preserve">Знак эвакуационный Е07 «Направление к эвакуационному выходу направо вниз»</t>
  </si>
  <si>
    <t xml:space="preserve">Знак эвакуационный Е08 «Направление к эвакуационному выходу налево вниз»</t>
  </si>
  <si>
    <t xml:space="preserve">Знак эвакуационный E13 «Направление к эвакуационному выходу по лестнице вниз (правосторонний)»</t>
  </si>
  <si>
    <t xml:space="preserve">Знак эвакуационный E14 «Направление к эвакуационному выходу по лестнице вниз (левосторонний)»</t>
  </si>
  <si>
    <t xml:space="preserve">Знак эвакуационный E15 «Направление к эвакуационному выходу по лестнице вверх (правосторонний)»</t>
  </si>
  <si>
    <t xml:space="preserve">Знак эвакуационный E16 «Направление к эвакуационному выходу по лестнице вверх (левосторонний)»</t>
  </si>
  <si>
    <t xml:space="preserve">Знак эвакуационный E21 «Пункт (место) сбора»</t>
  </si>
  <si>
    <t xml:space="preserve">Знак запрещающий Р01 «Запрещается курить»</t>
  </si>
  <si>
    <t xml:space="preserve">Знак запрещающий Р12 «Запрещается загромождать проходы и (или) складировать»</t>
  </si>
  <si>
    <t xml:space="preserve">Знак предупреждающий W01 «Пожароопасно. Легковоспламеняющиеся вещества»</t>
  </si>
  <si>
    <t xml:space="preserve">Знак указательный D03 «Место курения</t>
  </si>
  <si>
    <t xml:space="preserve">Дополнительный знак пожарной безопасности Т09  «Ответственный за пожарную безопасность»</t>
  </si>
  <si>
    <t xml:space="preserve">Дополнительный знак пожарной безопасности F26  «Категория помещения, класс зоны помещения»</t>
  </si>
  <si>
    <t xml:space="preserve">Знак предупреждающий W08  «Опасность поражения электрическим током»</t>
  </si>
  <si>
    <r>
      <t>В</t>
    </r>
    <r>
      <rPr>
        <b/>
        <sz val="14"/>
        <rFont val="Times New Roman"/>
      </rPr>
      <t xml:space="preserve">В результате проведенного расчета Н(М)Ц контракта составила (в руб.):</t>
    </r>
    <r>
      <rPr>
        <b/>
        <sz val="14"/>
        <color indexed="65"/>
        <rFont val="Times New Roman"/>
      </rPr>
      <t xml:space="preserve">ВВ </t>
    </r>
  </si>
  <si>
    <t xml:space="preserve">* Расчёт начальной (максимальной) цены по позиции производится по формуле:</t>
  </si>
  <si>
    <r>
      <t xml:space="preserve">где:
 - НМЦК </t>
    </r>
    <r>
      <rPr>
        <vertAlign val="superscript"/>
        <sz val="12"/>
        <rFont val="Times New Roman"/>
      </rPr>
      <t>рын</t>
    </r>
    <r>
      <rPr>
        <sz val="12"/>
        <rFont val="Times New Roman"/>
      </rPr>
      <t xml:space="preserve">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2"/>
        <rFont val="Times New Roman"/>
      </rPr>
      <t>ц</t>
    </r>
    <r>
      <rPr>
        <vertAlign val="subscript"/>
        <sz val="12"/>
        <rFont val="Times New Roman"/>
      </rPr>
      <t xml:space="preserve">i  </t>
    </r>
    <r>
      <rPr>
        <sz val="12"/>
        <rFont val="Times New Roman"/>
      </rPr>
      <t xml:space="preserve">-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
</t>
    </r>
  </si>
  <si>
    <t xml:space="preserve">Расчет начальной (максимальной) цены контракта составлен:</t>
  </si>
  <si>
    <t xml:space="preserve">                                             /</t>
  </si>
  <si>
    <t xml:space="preserve">«___» ____________ 2026 г.</t>
  </si>
  <si>
    <t>(должность)</t>
  </si>
  <si>
    <t>(подпись)</t>
  </si>
  <si>
    <t xml:space="preserve">(фамилия, инициалы)</t>
  </si>
  <si>
    <t>(дата)</t>
  </si>
  <si>
    <t xml:space="preserve">Расчет начальной (максимальной) цены контракта, включая метод расчета НМЦК, наименование и единицы измерения ТРУ, цены за единицы измерения ТРУ в соответствии с коммерческими предложениями, коэффициент вариации цен, достоверность расчета НМЦ ТРУ проверен  и согласован сотрудником планово-экономического отдела</t>
  </si>
  <si>
    <t xml:space="preserve">Обоснование начальных цен единиц товаров (работ, услуг), начальной суммы цен единиц товаров (работ, услуг), максимального значения цены контракта 
на _____________ .</t>
  </si>
  <si>
    <t>ОКПД2/КТРУ</t>
  </si>
  <si>
    <t xml:space="preserve">Однородность совокупности значений выявленных цен, используемых в расчете Н(М)Ц</t>
  </si>
  <si>
    <t xml:space="preserve">Расчет начальной суммы цен единиц товаров (работ, услуг)</t>
  </si>
  <si>
    <t xml:space="preserve">Средняя арифметическая цена за единицу     </t>
  </si>
  <si>
    <r>
      <t xml:space="preserve">коэффициент вариации цен (%)           </t>
    </r>
    <r>
      <rPr>
        <i/>
        <sz val="12"/>
        <rFont val="Times New Roman"/>
      </rPr>
      <t xml:space="preserve">         </t>
    </r>
  </si>
  <si>
    <t xml:space="preserve">Начальная цена  единицы товаров, работ, услуг (руб.)</t>
  </si>
  <si>
    <t xml:space="preserve">Начальная цена  единицы товаров (работ, услуг) с округлением  до сотых долей после запятой (руб.)</t>
  </si>
  <si>
    <r>
      <t>В</t>
    </r>
    <r>
      <rPr>
        <b/>
        <sz val="14"/>
        <rFont val="Times New Roman"/>
      </rPr>
      <t xml:space="preserve">Сумма цен единиц товаров, работ, услуг (руб.):</t>
    </r>
    <r>
      <rPr>
        <b/>
        <sz val="14"/>
        <color indexed="65"/>
        <rFont val="Times New Roman"/>
      </rPr>
      <t xml:space="preserve">ВВ </t>
    </r>
  </si>
  <si>
    <t xml:space="preserve">В соответствии с Федеральным законом от 05.04.2013 № 44-ФЗ «О контрактной системе в сфере закупок товаров, работ, услуг для обеспечения государственных и муниципальных нужд» оплата выполнения работы или  оказания услуги осуществляется по цене единицы работы или услуги исходя из объема фактически выполненной работы или оказанной услуги, но в размере, не превышающем максимального значения цены контракта, указанной в извещении об осуществлении закупки.           </t>
  </si>
  <si>
    <t xml:space="preserve">Максимальное значение цены контракта за ________ (период) составляет ________ (__________) рублей __ копеек.</t>
  </si>
  <si>
    <t xml:space="preserve">Максимальное значение цены контракта составляет ________ (__________) рублей __ копеек.</t>
  </si>
  <si>
    <t xml:space="preserve">Расчет начальных цен единиц товаров (работ, услуг), начальной суммы цен единиц товаров (работ, услуг), максимального значения цены контракта составлен:</t>
  </si>
  <si>
    <t xml:space="preserve">«___» ____________ 202__ г.</t>
  </si>
  <si>
    <t xml:space="preserve">Расчет начальных цен единиц товаров (работ, услуг), начальной суммы цен единиц товаров (работ, услуг), максимального значения цены контракта, включая метод расчета, наименование и единицы измерения ТРУ, цены за единицы измерения ТРУ в соответствии с коммерческими предложениями, коэффициент вариации цен, достоверность расчета НМЦ ТРУ проверен  и согласован сотрудником планово-экономического отдела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</si>
</sst>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&quot;-&quot;??\ _₽_-;_-@_-"/>
    <numFmt numFmtId="161" formatCode="0.000"/>
  </numFmts>
  <fonts count="19">
    <font>
      <sz val="11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sz val="14.000000"/>
      <name val="Times New Roman"/>
    </font>
    <font>
      <b/>
      <sz val="14.000000"/>
      <name val="Times New Roman"/>
    </font>
    <font>
      <b/>
      <sz val="12.000000"/>
      <name val="Times New Roman"/>
    </font>
    <font>
      <b/>
      <sz val="11.000000"/>
      <name val="Times New Roman"/>
    </font>
    <font>
      <sz val="11.000000"/>
      <name val="Times New Roman"/>
    </font>
    <font>
      <sz val="12.000000"/>
      <name val="Times New Roman"/>
    </font>
    <font>
      <b val="0"/>
      <i val="0"/>
      <strike val="0"/>
      <u val="none"/>
      <sz val="12.000000"/>
      <name val="Times New Roman"/>
    </font>
    <font>
      <sz val="12.000000"/>
      <color theme="1" tint="0"/>
      <name val="Times New Roman"/>
    </font>
    <font>
      <b/>
      <sz val="14.000000"/>
      <color theme="0"/>
      <name val="Times New Roman"/>
    </font>
    <font>
      <sz val="12.000000"/>
      <color theme="1"/>
      <name val="Times New Roman"/>
    </font>
    <font>
      <b/>
      <sz val="12.000000"/>
      <color theme="0"/>
      <name val="Times New Roman"/>
    </font>
    <font>
      <sz val="12.000000"/>
      <name val="Arial"/>
    </font>
    <font>
      <sz val="14.000000"/>
      <color theme="1"/>
      <name val="Calibri"/>
      <scheme val="minor"/>
    </font>
    <font>
      <b/>
      <sz val="14.000000"/>
      <color theme="1"/>
      <name val="Times New Roman"/>
    </font>
    <font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160" applyNumberFormat="1" applyFont="0" applyFill="0" applyBorder="0" applyProtection="0"/>
  </cellStyleXfs>
  <cellXfs count="68">
    <xf fontId="0" fillId="0" borderId="0" numFmtId="0" xfId="0"/>
    <xf fontId="3" fillId="0" borderId="0" numFmtId="0" xfId="0" applyFont="1"/>
    <xf fontId="4" fillId="0" borderId="0" numFmtId="0" xfId="0" applyFont="1" applyAlignment="1">
      <alignment horizontal="right" vertical="center"/>
    </xf>
    <xf fontId="4" fillId="0" borderId="1" numFmtId="0" xfId="0" applyFont="1" applyBorder="1" applyAlignment="1">
      <alignment horizontal="right" vertical="center"/>
    </xf>
    <xf fontId="4" fillId="0" borderId="0" numFmtId="0" xfId="0" applyFont="1"/>
    <xf fontId="5" fillId="0" borderId="2" numFmtId="0" xfId="0" applyFont="1" applyBorder="1" applyAlignment="1" applyProtection="1">
      <alignment horizontal="center" vertical="center" wrapText="1"/>
      <protection locked="0"/>
    </xf>
    <xf fontId="6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6" fillId="0" borderId="2" numFmtId="2" xfId="0" applyNumberFormat="1" applyFont="1" applyBorder="1" applyAlignment="1">
      <alignment horizontal="center" vertical="top" wrapText="1"/>
    </xf>
    <xf fontId="6" fillId="0" borderId="2" numFmtId="0" xfId="0" applyFont="1" applyBorder="1" applyAlignment="1">
      <alignment horizontal="center" vertical="top" wrapText="1"/>
    </xf>
    <xf fontId="6" fillId="0" borderId="3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top" wrapText="1"/>
    </xf>
    <xf fontId="7" fillId="0" borderId="3" numFmtId="0" xfId="0" applyFont="1" applyBorder="1" applyAlignment="1">
      <alignment horizontal="center" vertical="top" wrapText="1"/>
    </xf>
    <xf fontId="8" fillId="0" borderId="3" numFmtId="0" xfId="0" applyFont="1" applyBorder="1" applyAlignment="1">
      <alignment horizontal="center" vertical="top" wrapText="1"/>
    </xf>
    <xf fontId="3" fillId="2" borderId="0" numFmtId="0" xfId="0" applyFont="1" applyFill="1"/>
    <xf fontId="9" fillId="2" borderId="4" numFmtId="0" xfId="0" applyFont="1" applyFill="1" applyBorder="1" applyAlignment="1">
      <alignment horizontal="center" vertical="center" wrapText="1"/>
    </xf>
    <xf fontId="9" fillId="3" borderId="4" numFmtId="0" xfId="0" applyFont="1" applyFill="1" applyBorder="1" applyAlignment="1">
      <alignment horizontal="left" vertical="top" wrapText="1"/>
      <protection hidden="0" locked="1"/>
    </xf>
    <xf fontId="10" fillId="0" borderId="4" numFmtId="0" xfId="0" applyFont="1" applyBorder="1" applyAlignment="1">
      <alignment horizontal="center" wrapText="1"/>
      <protection hidden="0" locked="1"/>
    </xf>
    <xf fontId="9" fillId="0" borderId="4" numFmtId="49" xfId="0" applyNumberFormat="1" applyFont="1" applyBorder="1" applyAlignment="1">
      <alignment horizontal="center" vertical="center" wrapText="1"/>
    </xf>
    <xf fontId="9" fillId="3" borderId="4" numFmtId="0" xfId="0" applyFont="1" applyFill="1" applyBorder="1" applyAlignment="1">
      <alignment horizontal="center" vertical="center" wrapText="1"/>
      <protection hidden="0" locked="1"/>
    </xf>
    <xf fontId="11" fillId="3" borderId="4" numFmtId="4" xfId="0" applyNumberFormat="1" applyFont="1" applyFill="1" applyBorder="1" applyAlignment="1">
      <alignment horizontal="center" vertical="center" wrapText="1"/>
      <protection hidden="0" locked="0"/>
    </xf>
    <xf fontId="9" fillId="3" borderId="4" numFmtId="4" xfId="0" applyNumberFormat="1" applyFont="1" applyFill="1" applyBorder="1" applyAlignment="1">
      <alignment horizontal="center" vertical="center" wrapText="1"/>
      <protection hidden="0" locked="0"/>
    </xf>
    <xf fontId="9" fillId="2" borderId="4" numFmtId="2" xfId="0" applyNumberFormat="1" applyFont="1" applyFill="1" applyBorder="1" applyAlignment="1" applyProtection="1">
      <alignment horizontal="center" vertical="center" wrapText="1"/>
      <protection locked="0"/>
    </xf>
    <xf fontId="9" fillId="2" borderId="4" numFmtId="4" xfId="0" applyNumberFormat="1" applyFont="1" applyFill="1" applyBorder="1" applyAlignment="1">
      <alignment horizontal="center" vertical="center" wrapText="1"/>
    </xf>
    <xf fontId="9" fillId="2" borderId="4" numFmtId="4" xfId="0" applyNumberFormat="1" applyFont="1" applyFill="1" applyBorder="1" applyAlignment="1">
      <alignment horizontal="center" vertical="center"/>
    </xf>
    <xf fontId="6" fillId="2" borderId="4" numFmtId="4" xfId="0" applyNumberFormat="1" applyFont="1" applyFill="1" applyBorder="1" applyAlignment="1">
      <alignment horizontal="center" vertical="center" wrapText="1"/>
    </xf>
    <xf fontId="6" fillId="0" borderId="4" numFmtId="160" xfId="3" applyNumberFormat="1" applyFont="1" applyBorder="1" applyAlignment="1">
      <alignment horizontal="center" vertical="center" wrapText="1"/>
    </xf>
    <xf fontId="3" fillId="0" borderId="0" numFmtId="0" xfId="0" applyFont="1" applyAlignment="1">
      <alignment vertical="center"/>
    </xf>
    <xf fontId="12" fillId="0" borderId="4" numFmtId="161" xfId="0" applyNumberFormat="1" applyFont="1" applyBorder="1" applyAlignment="1">
      <alignment horizontal="right" vertical="center"/>
    </xf>
    <xf fontId="6" fillId="0" borderId="4" numFmtId="4" xfId="0" applyNumberFormat="1" applyFont="1" applyBorder="1" applyAlignment="1">
      <alignment horizontal="center" vertical="center" wrapText="1"/>
    </xf>
    <xf fontId="9" fillId="2" borderId="0" numFmtId="0" xfId="0" applyFont="1" applyFill="1" applyAlignment="1">
      <alignment horizontal="left" vertical="center" wrapText="1"/>
    </xf>
    <xf fontId="5" fillId="0" borderId="0" numFmtId="0" xfId="0" applyFont="1" applyAlignment="1">
      <alignment vertical="center" wrapText="1"/>
    </xf>
    <xf fontId="5" fillId="2" borderId="0" numFmtId="0" xfId="0" applyFont="1" applyFill="1" applyAlignment="1">
      <alignment vertical="center" wrapText="1"/>
    </xf>
    <xf fontId="5" fillId="0" borderId="0" numFmtId="0" xfId="0" applyFont="1" applyAlignment="1" applyProtection="1">
      <alignment horizontal="left" vertical="center" wrapText="1"/>
      <protection locked="0"/>
    </xf>
    <xf fontId="4" fillId="0" borderId="0" numFmtId="0" xfId="0" applyFont="1" applyAlignment="1" applyProtection="1">
      <alignment horizontal="left" vertical="center" wrapText="1"/>
      <protection locked="0"/>
    </xf>
    <xf fontId="4" fillId="0" borderId="1" numFmtId="0" xfId="0" applyFont="1" applyBorder="1" applyProtection="1">
      <protection locked="0"/>
    </xf>
    <xf fontId="4" fillId="0" borderId="0" numFmtId="0" xfId="0" applyFont="1" applyProtection="1">
      <protection locked="0"/>
    </xf>
    <xf fontId="4" fillId="0" borderId="1" numFmtId="0" xfId="0" applyFont="1" applyBorder="1" applyAlignment="1" applyProtection="1">
      <alignment horizontal="center"/>
      <protection locked="0"/>
    </xf>
    <xf fontId="4" fillId="0" borderId="0" numFmtId="0" xfId="0" applyFont="1" applyAlignment="1" applyProtection="1">
      <alignment horizontal="center"/>
      <protection locked="0"/>
    </xf>
    <xf fontId="9" fillId="0" borderId="0" numFmtId="0" xfId="0" applyFont="1"/>
    <xf fontId="9" fillId="0" borderId="0" numFmtId="0" xfId="0" applyFont="1" applyAlignment="1" applyProtection="1">
      <alignment horizontal="center"/>
      <protection locked="0"/>
    </xf>
    <xf fontId="9" fillId="0" borderId="0" numFmtId="0" xfId="0" applyFont="1" applyProtection="1">
      <protection locked="0"/>
    </xf>
    <xf fontId="5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6" fillId="0" borderId="2" numFmtId="2" xfId="0" applyNumberFormat="1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top" wrapText="1"/>
    </xf>
    <xf fontId="9" fillId="2" borderId="5" numFmtId="0" xfId="0" applyFont="1" applyFill="1" applyBorder="1" applyAlignment="1">
      <alignment horizontal="center" vertical="center" wrapText="1"/>
    </xf>
    <xf fontId="9" fillId="0" borderId="2" numFmtId="49" xfId="0" applyNumberFormat="1" applyFont="1" applyBorder="1" applyAlignment="1">
      <alignment horizontal="left" vertical="center" wrapText="1"/>
    </xf>
    <xf fontId="9" fillId="0" borderId="2" numFmtId="49" xfId="0" applyNumberFormat="1" applyFont="1" applyBorder="1" applyAlignment="1">
      <alignment horizontal="center" vertical="center" wrapText="1"/>
    </xf>
    <xf fontId="9" fillId="2" borderId="2" numFmtId="3" xfId="0" applyNumberFormat="1" applyFont="1" applyFill="1" applyBorder="1" applyAlignment="1">
      <alignment horizontal="center" vertical="center" wrapText="1"/>
    </xf>
    <xf fontId="13" fillId="2" borderId="6" numFmtId="160" xfId="3" applyNumberFormat="1" applyFont="1" applyFill="1" applyBorder="1" applyAlignment="1">
      <alignment horizontal="center" vertical="center" wrapText="1"/>
    </xf>
    <xf fontId="13" fillId="2" borderId="2" numFmtId="160" xfId="3" applyNumberFormat="1" applyFont="1" applyFill="1" applyBorder="1" applyAlignment="1">
      <alignment horizontal="center" vertical="center" wrapText="1"/>
    </xf>
    <xf fontId="9" fillId="2" borderId="6" numFmtId="2" xfId="0" applyNumberFormat="1" applyFont="1" applyFill="1" applyBorder="1" applyAlignment="1" applyProtection="1">
      <alignment horizontal="center" vertical="center" wrapText="1"/>
      <protection locked="0"/>
    </xf>
    <xf fontId="9" fillId="2" borderId="2" numFmtId="4" xfId="0" applyNumberFormat="1" applyFont="1" applyFill="1" applyBorder="1" applyAlignment="1">
      <alignment horizontal="center" vertical="center" wrapText="1"/>
    </xf>
    <xf fontId="9" fillId="2" borderId="2" numFmtId="4" xfId="0" applyNumberFormat="1" applyFont="1" applyFill="1" applyBorder="1" applyAlignment="1">
      <alignment horizontal="center" vertical="center"/>
    </xf>
    <xf fontId="6" fillId="2" borderId="2" numFmtId="4" xfId="0" applyNumberFormat="1" applyFont="1" applyFill="1" applyBorder="1" applyAlignment="1">
      <alignment horizontal="center" vertical="center" wrapText="1"/>
    </xf>
    <xf fontId="13" fillId="0" borderId="2" numFmtId="160" xfId="3" applyNumberFormat="1" applyFont="1" applyBorder="1" applyAlignment="1">
      <alignment horizontal="center" vertical="center" wrapText="1"/>
    </xf>
    <xf fontId="12" fillId="0" borderId="8" numFmtId="161" xfId="0" applyNumberFormat="1" applyFont="1" applyBorder="1" applyAlignment="1">
      <alignment horizontal="right" vertical="center"/>
    </xf>
    <xf fontId="12" fillId="0" borderId="1" numFmtId="161" xfId="0" applyNumberFormat="1" applyFont="1" applyBorder="1" applyAlignment="1">
      <alignment horizontal="right" vertical="center"/>
    </xf>
    <xf fontId="14" fillId="0" borderId="2" numFmtId="2" xfId="0" applyNumberFormat="1" applyFont="1" applyBorder="1" applyAlignment="1">
      <alignment vertical="center"/>
    </xf>
    <xf fontId="9" fillId="2" borderId="0" numFmtId="0" xfId="0" applyFont="1" applyFill="1"/>
    <xf fontId="13" fillId="2" borderId="9" numFmtId="0" xfId="0" applyFont="1" applyFill="1" applyBorder="1" applyAlignment="1">
      <alignment horizontal="left" vertical="center" wrapText="1"/>
    </xf>
    <xf fontId="15" fillId="2" borderId="0" numFmtId="0" xfId="0" applyFont="1" applyFill="1"/>
    <xf fontId="5" fillId="0" borderId="0" numFmtId="0" xfId="0" applyFont="1" applyAlignment="1">
      <alignment horizontal="left" vertical="center" wrapText="1"/>
    </xf>
    <xf fontId="16" fillId="0" borderId="0" numFmtId="0" xfId="0" applyFont="1" applyAlignment="1">
      <alignment horizontal="left" vertical="center" wrapText="1"/>
    </xf>
    <xf fontId="17" fillId="2" borderId="0" numFmtId="0" xfId="0" applyFont="1" applyFill="1" applyAlignment="1">
      <alignment horizontal="left" vertical="center" wrapText="1"/>
    </xf>
    <xf fontId="18" fillId="2" borderId="0" numFmtId="0" xfId="0" applyFont="1" applyFill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6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19050</xdr:colOff>
      <xdr:row>6</xdr:row>
      <xdr:rowOff>2038350</xdr:rowOff>
    </xdr:from>
    <xdr:to>
      <xdr:col>12</xdr:col>
      <xdr:colOff>1504950</xdr:colOff>
      <xdr:row>6</xdr:row>
      <xdr:rowOff>2505075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2420600" y="4914900"/>
          <a:ext cx="114300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12</xdr:col>
      <xdr:colOff>219075</xdr:colOff>
      <xdr:row>6</xdr:row>
      <xdr:rowOff>1762125</xdr:rowOff>
    </xdr:from>
    <xdr:to>
      <xdr:col>12</xdr:col>
      <xdr:colOff>371475</xdr:colOff>
      <xdr:row>6</xdr:row>
      <xdr:rowOff>1990725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2620625" y="4914900"/>
          <a:ext cx="15240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3</xdr:col>
      <xdr:colOff>453890</xdr:colOff>
      <xdr:row>32</xdr:row>
      <xdr:rowOff>504639</xdr:rowOff>
    </xdr:from>
    <xdr:to>
      <xdr:col>7</xdr:col>
      <xdr:colOff>732357</xdr:colOff>
      <xdr:row>34</xdr:row>
      <xdr:rowOff>118435</xdr:rowOff>
    </xdr:to>
    <xdr:pic>
      <xdr:nvPicPr>
        <xdr:cNvPr id="6" name="Picture 2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5470391" y="8823138"/>
          <a:ext cx="4554132" cy="386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3</xdr:col>
      <xdr:colOff>453892</xdr:colOff>
      <xdr:row>15</xdr:row>
      <xdr:rowOff>504639</xdr:rowOff>
    </xdr:from>
    <xdr:to>
      <xdr:col>7</xdr:col>
      <xdr:colOff>732358</xdr:colOff>
      <xdr:row>16</xdr:row>
      <xdr:rowOff>0</xdr:rowOff>
    </xdr:to>
    <xdr:pic>
      <xdr:nvPicPr>
        <xdr:cNvPr id="6" name="Picture 2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5473567" y="10201089"/>
          <a:ext cx="4536141" cy="3853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E22" zoomScale="85" workbookViewId="0">
      <selection activeCell="M7" activeCellId="0" sqref="M7"/>
    </sheetView>
  </sheetViews>
  <sheetFormatPr defaultColWidth="9.140625" defaultRowHeight="14.25"/>
  <cols>
    <col customWidth="1" min="1" max="1" style="1" width="6.85546875"/>
    <col customWidth="1" min="2" max="2" style="1" width="46.140625"/>
    <col customWidth="1" min="3" max="3" style="1" width="22.28515625"/>
    <col customWidth="1" min="4" max="4" style="1" width="7.5703125"/>
    <col customWidth="1" min="5" max="5" style="1" width="14.85546875"/>
    <col customWidth="1" min="6" max="8" style="1" width="20.7109375"/>
    <col customWidth="1" min="9" max="9" style="1" width="17.42578125"/>
    <col customWidth="1" min="10" max="10" style="1" width="19.5703125"/>
    <col customWidth="1" min="11" max="11" style="1" width="15.42578125"/>
    <col customWidth="1" min="12" max="12" style="1" width="15.00390625"/>
    <col customWidth="1" min="13" max="13" style="1" width="17.42578125"/>
    <col customWidth="1" min="14" max="14" style="1" width="15.7109375"/>
    <col customWidth="1" min="15" max="15" style="1" width="19.7109375"/>
    <col customWidth="1" min="16" max="16" style="1" width="19.140625"/>
    <col bestFit="1" customWidth="1" min="17" max="17" style="1" width="14.7109375"/>
    <col bestFit="1" customWidth="1" min="18" max="18" style="1" width="12.140625"/>
    <col min="19" max="16384" style="1" width="9.140625"/>
  </cols>
  <sheetData>
    <row r="1" ht="21.75" customHeight="1">
      <c r="M1" s="2" t="s">
        <v>0</v>
      </c>
      <c r="N1" s="2"/>
      <c r="O1" s="2"/>
      <c r="P1" s="2"/>
    </row>
    <row r="2" ht="21.75" customHeight="1">
      <c r="J2" s="2" t="s">
        <v>1</v>
      </c>
      <c r="K2" s="2"/>
      <c r="L2" s="2"/>
      <c r="M2" s="2"/>
      <c r="N2" s="2"/>
      <c r="O2" s="2"/>
      <c r="P2" s="2"/>
    </row>
    <row r="3" ht="15" customHeight="1">
      <c r="J3" s="3"/>
      <c r="K3" s="3"/>
      <c r="L3" s="3"/>
      <c r="M3" s="3"/>
      <c r="N3" s="3"/>
      <c r="O3" s="3"/>
      <c r="P3" s="3"/>
    </row>
    <row r="4" s="4" customFormat="1" ht="36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="4" customFormat="1" ht="38.25" customHeight="1">
      <c r="A5" s="6" t="s">
        <v>3</v>
      </c>
      <c r="B5" s="7" t="s">
        <v>4</v>
      </c>
      <c r="C5" s="7"/>
      <c r="D5" s="7" t="s">
        <v>5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53.25" customHeight="1">
      <c r="A6" s="6"/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/>
      <c r="H6" s="6"/>
      <c r="I6" s="6"/>
      <c r="J6" s="8" t="s">
        <v>11</v>
      </c>
      <c r="K6" s="8"/>
      <c r="L6" s="8"/>
      <c r="M6" s="9" t="s">
        <v>12</v>
      </c>
      <c r="N6" s="9"/>
      <c r="O6" s="9"/>
      <c r="P6" s="9"/>
    </row>
    <row r="7" ht="73.5" customHeight="1">
      <c r="A7" s="10"/>
      <c r="B7" s="10"/>
      <c r="C7" s="10"/>
      <c r="D7" s="10"/>
      <c r="E7" s="10"/>
      <c r="F7" s="11" t="s">
        <v>13</v>
      </c>
      <c r="G7" s="11" t="s">
        <v>14</v>
      </c>
      <c r="H7" s="11" t="s">
        <v>15</v>
      </c>
      <c r="I7" s="11" t="s">
        <v>16</v>
      </c>
      <c r="J7" s="11" t="s">
        <v>17</v>
      </c>
      <c r="K7" s="11" t="s">
        <v>18</v>
      </c>
      <c r="L7" s="12" t="s">
        <v>19</v>
      </c>
      <c r="M7" s="13" t="s">
        <v>20</v>
      </c>
      <c r="N7" s="12" t="s">
        <v>21</v>
      </c>
      <c r="O7" s="12" t="s">
        <v>22</v>
      </c>
      <c r="P7" s="12" t="s">
        <v>23</v>
      </c>
    </row>
    <row r="8" s="14" customFormat="1" ht="30.75" customHeight="1">
      <c r="A8" s="15">
        <v>1</v>
      </c>
      <c r="B8" s="16" t="s">
        <v>24</v>
      </c>
      <c r="C8" s="17" t="s">
        <v>25</v>
      </c>
      <c r="D8" s="18" t="s">
        <v>26</v>
      </c>
      <c r="E8" s="19">
        <v>24</v>
      </c>
      <c r="F8" s="20">
        <v>135</v>
      </c>
      <c r="G8" s="21">
        <v>75</v>
      </c>
      <c r="H8" s="21">
        <v>88.299999999999997</v>
      </c>
      <c r="I8" s="22" t="s">
        <v>27</v>
      </c>
      <c r="J8" s="23">
        <f t="shared" ref="J8:J9" si="0">AVERAGE(F8:H8)</f>
        <v>99.433333333333337</v>
      </c>
      <c r="K8" s="24">
        <f t="shared" ref="K8:K9" si="1">SQRT(((SUM((POWER(H8-J8,2)),(POWER(G8-J8,2)),(POWER(F8-J8,2)))/(COLUMNS(F8:H8)-1))))</f>
        <v>31.511320717058709</v>
      </c>
      <c r="L8" s="24">
        <f t="shared" ref="L8:L9" si="2">K8/J8*100</f>
        <v>31.690902497880032</v>
      </c>
      <c r="M8" s="23">
        <f t="shared" ref="M8:M9" si="3">((E8/3)*(SUM(F8:H8)))</f>
        <v>2386.4000000000001</v>
      </c>
      <c r="N8" s="25">
        <f t="shared" ref="N8:N32" si="4">M8/E8</f>
        <v>99.433333333333337</v>
      </c>
      <c r="O8" s="25">
        <f t="shared" ref="O8:O32" si="5">MROUND(N8,0.01)</f>
        <v>99.430000000000007</v>
      </c>
      <c r="P8" s="26">
        <f t="shared" ref="P8:P32" si="6">O8*E8</f>
        <v>2386.3200000000002</v>
      </c>
    </row>
    <row r="9" s="14" customFormat="1" ht="33.75" customHeight="1">
      <c r="A9" s="15">
        <v>2</v>
      </c>
      <c r="B9" s="16" t="s">
        <v>28</v>
      </c>
      <c r="C9" s="17" t="s">
        <v>25</v>
      </c>
      <c r="D9" s="18" t="s">
        <v>26</v>
      </c>
      <c r="E9" s="19">
        <v>50</v>
      </c>
      <c r="F9" s="20">
        <v>98</v>
      </c>
      <c r="G9" s="21">
        <v>66</v>
      </c>
      <c r="H9" s="21">
        <v>61.039999999999999</v>
      </c>
      <c r="I9" s="22" t="s">
        <v>27</v>
      </c>
      <c r="J9" s="23">
        <f t="shared" si="0"/>
        <v>75.013333333333335</v>
      </c>
      <c r="K9" s="24">
        <f t="shared" si="1"/>
        <v>20.060920550496515</v>
      </c>
      <c r="L9" s="24">
        <f t="shared" si="2"/>
        <v>26.743139731376441</v>
      </c>
      <c r="M9" s="23">
        <f t="shared" si="3"/>
        <v>3750.666666666667</v>
      </c>
      <c r="N9" s="25">
        <f t="shared" si="4"/>
        <v>75.013333333333335</v>
      </c>
      <c r="O9" s="25">
        <f t="shared" si="5"/>
        <v>75.010000000000005</v>
      </c>
      <c r="P9" s="26">
        <f t="shared" si="6"/>
        <v>3750.5000000000005</v>
      </c>
    </row>
    <row r="10" s="14" customFormat="1" ht="30.75" customHeight="1">
      <c r="A10" s="15">
        <v>3</v>
      </c>
      <c r="B10" s="16" t="s">
        <v>29</v>
      </c>
      <c r="C10" s="17" t="s">
        <v>25</v>
      </c>
      <c r="D10" s="18" t="s">
        <v>26</v>
      </c>
      <c r="E10" s="19">
        <v>12</v>
      </c>
      <c r="F10" s="20">
        <v>135</v>
      </c>
      <c r="G10" s="21">
        <v>75</v>
      </c>
      <c r="H10" s="21">
        <v>88.299999999999997</v>
      </c>
      <c r="I10" s="22" t="s">
        <v>27</v>
      </c>
      <c r="J10" s="23">
        <f t="shared" ref="J10:J32" si="7">AVERAGE(F10:H10)</f>
        <v>99.433333333333337</v>
      </c>
      <c r="K10" s="24">
        <f t="shared" ref="K10:K32" si="8">SQRT(((SUM((POWER(H10-J10,2)),(POWER(G10-J10,2)),(POWER(F10-J10,2)))/(COLUMNS(F10:H10)-1))))</f>
        <v>31.511320717058709</v>
      </c>
      <c r="L10" s="24">
        <f t="shared" ref="L10:L32" si="9">K10/J10*100</f>
        <v>31.690902497880032</v>
      </c>
      <c r="M10" s="23">
        <f t="shared" ref="M10:M32" si="10">((E10/3)*(SUM(F10:H10)))</f>
        <v>1193.2</v>
      </c>
      <c r="N10" s="25">
        <f t="shared" si="4"/>
        <v>99.433333333333337</v>
      </c>
      <c r="O10" s="25">
        <f t="shared" si="5"/>
        <v>99.430000000000007</v>
      </c>
      <c r="P10" s="26">
        <f t="shared" si="6"/>
        <v>1193.1600000000001</v>
      </c>
    </row>
    <row r="11" s="14" customFormat="1" ht="33" customHeight="1">
      <c r="A11" s="15">
        <v>4</v>
      </c>
      <c r="B11" s="16" t="s">
        <v>30</v>
      </c>
      <c r="C11" s="17" t="s">
        <v>25</v>
      </c>
      <c r="D11" s="18" t="s">
        <v>26</v>
      </c>
      <c r="E11" s="19">
        <v>40</v>
      </c>
      <c r="F11" s="20">
        <v>98</v>
      </c>
      <c r="G11" s="21">
        <v>66</v>
      </c>
      <c r="H11" s="21">
        <v>61.039999999999999</v>
      </c>
      <c r="I11" s="22" t="s">
        <v>27</v>
      </c>
      <c r="J11" s="23">
        <f t="shared" si="7"/>
        <v>75.013333333333335</v>
      </c>
      <c r="K11" s="24">
        <f t="shared" si="8"/>
        <v>20.060920550496515</v>
      </c>
      <c r="L11" s="24">
        <f t="shared" si="9"/>
        <v>26.743139731376441</v>
      </c>
      <c r="M11" s="23">
        <f t="shared" si="10"/>
        <v>3000.5333333333333</v>
      </c>
      <c r="N11" s="25">
        <f t="shared" si="4"/>
        <v>75.013333333333335</v>
      </c>
      <c r="O11" s="25">
        <f t="shared" si="5"/>
        <v>75.010000000000005</v>
      </c>
      <c r="P11" s="26">
        <f t="shared" si="6"/>
        <v>3000.4000000000001</v>
      </c>
    </row>
    <row r="12" s="14" customFormat="1" ht="30">
      <c r="A12" s="15">
        <v>5</v>
      </c>
      <c r="B12" s="16" t="s">
        <v>31</v>
      </c>
      <c r="C12" s="17" t="s">
        <v>25</v>
      </c>
      <c r="D12" s="18" t="s">
        <v>26</v>
      </c>
      <c r="E12" s="19">
        <v>10</v>
      </c>
      <c r="F12" s="20">
        <v>98</v>
      </c>
      <c r="G12" s="21">
        <v>66</v>
      </c>
      <c r="H12" s="21">
        <v>61.039999999999999</v>
      </c>
      <c r="I12" s="22" t="s">
        <v>27</v>
      </c>
      <c r="J12" s="23">
        <f t="shared" si="7"/>
        <v>75.013333333333335</v>
      </c>
      <c r="K12" s="24">
        <f t="shared" si="8"/>
        <v>20.060920550496515</v>
      </c>
      <c r="L12" s="24">
        <f t="shared" si="9"/>
        <v>26.743139731376441</v>
      </c>
      <c r="M12" s="23">
        <f t="shared" si="10"/>
        <v>750.13333333333333</v>
      </c>
      <c r="N12" s="25">
        <f t="shared" si="4"/>
        <v>75.013333333333335</v>
      </c>
      <c r="O12" s="25">
        <f t="shared" si="5"/>
        <v>75.010000000000005</v>
      </c>
      <c r="P12" s="26">
        <f t="shared" si="6"/>
        <v>750.10000000000002</v>
      </c>
    </row>
    <row r="13" s="14" customFormat="1" ht="30">
      <c r="A13" s="15">
        <v>6</v>
      </c>
      <c r="B13" s="16" t="s">
        <v>32</v>
      </c>
      <c r="C13" s="17" t="s">
        <v>25</v>
      </c>
      <c r="D13" s="18" t="s">
        <v>26</v>
      </c>
      <c r="E13" s="19">
        <v>12</v>
      </c>
      <c r="F13" s="20">
        <v>244</v>
      </c>
      <c r="G13" s="21">
        <v>153</v>
      </c>
      <c r="H13" s="21">
        <v>155.83000000000001</v>
      </c>
      <c r="I13" s="22" t="s">
        <v>27</v>
      </c>
      <c r="J13" s="23">
        <f t="shared" si="7"/>
        <v>184.27666666666667</v>
      </c>
      <c r="K13" s="24">
        <f t="shared" si="8"/>
        <v>51.741275915204611</v>
      </c>
      <c r="L13" s="24">
        <f t="shared" si="9"/>
        <v>28.078039857752625</v>
      </c>
      <c r="M13" s="23">
        <f t="shared" si="10"/>
        <v>2211.3200000000002</v>
      </c>
      <c r="N13" s="25">
        <f t="shared" si="4"/>
        <v>184.27666666666667</v>
      </c>
      <c r="O13" s="25">
        <f t="shared" si="5"/>
        <v>184.28</v>
      </c>
      <c r="P13" s="26">
        <f t="shared" si="6"/>
        <v>2211.3600000000001</v>
      </c>
    </row>
    <row r="14" s="14" customFormat="1" ht="30">
      <c r="A14" s="15">
        <v>7</v>
      </c>
      <c r="B14" s="16" t="s">
        <v>33</v>
      </c>
      <c r="C14" s="17" t="s">
        <v>25</v>
      </c>
      <c r="D14" s="18" t="s">
        <v>26</v>
      </c>
      <c r="E14" s="19">
        <v>12</v>
      </c>
      <c r="F14" s="20">
        <v>244</v>
      </c>
      <c r="G14" s="21">
        <v>153</v>
      </c>
      <c r="H14" s="21">
        <v>155.83000000000001</v>
      </c>
      <c r="I14" s="22" t="s">
        <v>27</v>
      </c>
      <c r="J14" s="23">
        <f t="shared" si="7"/>
        <v>184.27666666666667</v>
      </c>
      <c r="K14" s="24">
        <f t="shared" si="8"/>
        <v>51.741275915204611</v>
      </c>
      <c r="L14" s="24">
        <f t="shared" si="9"/>
        <v>28.078039857752625</v>
      </c>
      <c r="M14" s="23">
        <f t="shared" si="10"/>
        <v>2211.3200000000002</v>
      </c>
      <c r="N14" s="25">
        <f t="shared" si="4"/>
        <v>184.27666666666667</v>
      </c>
      <c r="O14" s="25">
        <f t="shared" si="5"/>
        <v>184.28</v>
      </c>
      <c r="P14" s="26">
        <f t="shared" si="6"/>
        <v>2211.3600000000001</v>
      </c>
    </row>
    <row r="15" s="14" customFormat="1" ht="30">
      <c r="A15" s="15">
        <v>8</v>
      </c>
      <c r="B15" s="16" t="s">
        <v>34</v>
      </c>
      <c r="C15" s="17" t="s">
        <v>25</v>
      </c>
      <c r="D15" s="18" t="s">
        <v>26</v>
      </c>
      <c r="E15" s="19">
        <v>14</v>
      </c>
      <c r="F15" s="20">
        <v>244</v>
      </c>
      <c r="G15" s="21">
        <v>153</v>
      </c>
      <c r="H15" s="21">
        <v>155.83000000000001</v>
      </c>
      <c r="I15" s="22"/>
      <c r="J15" s="23">
        <f t="shared" si="7"/>
        <v>184.27666666666667</v>
      </c>
      <c r="K15" s="24">
        <f t="shared" si="8"/>
        <v>51.741275915204611</v>
      </c>
      <c r="L15" s="24">
        <f t="shared" si="9"/>
        <v>28.078039857752625</v>
      </c>
      <c r="M15" s="23">
        <f t="shared" si="10"/>
        <v>2579.8733333333339</v>
      </c>
      <c r="N15" s="25">
        <f t="shared" ref="N15:N31" si="11">M15/E15</f>
        <v>184.2766666666667</v>
      </c>
      <c r="O15" s="25">
        <f t="shared" ref="O15:O31" si="12">MROUND(N15,0.01)</f>
        <v>184.28</v>
      </c>
      <c r="P15" s="26">
        <f t="shared" ref="P15:P31" si="13">O15*E15</f>
        <v>2579.9200000000001</v>
      </c>
    </row>
    <row r="16" s="14" customFormat="1" ht="30">
      <c r="A16" s="15">
        <v>9</v>
      </c>
      <c r="B16" s="16" t="s">
        <v>35</v>
      </c>
      <c r="C16" s="17" t="s">
        <v>25</v>
      </c>
      <c r="D16" s="18" t="s">
        <v>26</v>
      </c>
      <c r="E16" s="19">
        <v>8</v>
      </c>
      <c r="F16" s="20">
        <v>244</v>
      </c>
      <c r="G16" s="21">
        <v>153</v>
      </c>
      <c r="H16" s="21">
        <v>155.83000000000001</v>
      </c>
      <c r="I16" s="22"/>
      <c r="J16" s="23">
        <f t="shared" si="7"/>
        <v>184.27666666666667</v>
      </c>
      <c r="K16" s="24">
        <f t="shared" si="8"/>
        <v>51.741275915204611</v>
      </c>
      <c r="L16" s="24">
        <f t="shared" si="9"/>
        <v>28.078039857752625</v>
      </c>
      <c r="M16" s="23">
        <f t="shared" si="10"/>
        <v>1474.2133333333334</v>
      </c>
      <c r="N16" s="25">
        <f t="shared" si="11"/>
        <v>184.27666666666667</v>
      </c>
      <c r="O16" s="25">
        <f t="shared" si="12"/>
        <v>184.28</v>
      </c>
      <c r="P16" s="26">
        <f t="shared" si="13"/>
        <v>1474.24</v>
      </c>
    </row>
    <row r="17" s="14" customFormat="1" ht="30">
      <c r="A17" s="15">
        <v>10</v>
      </c>
      <c r="B17" s="16" t="s">
        <v>36</v>
      </c>
      <c r="C17" s="17" t="s">
        <v>25</v>
      </c>
      <c r="D17" s="18" t="s">
        <v>26</v>
      </c>
      <c r="E17" s="19">
        <v>12</v>
      </c>
      <c r="F17" s="20">
        <v>274</v>
      </c>
      <c r="G17" s="21">
        <v>172</v>
      </c>
      <c r="H17" s="21">
        <v>176.61000000000001</v>
      </c>
      <c r="I17" s="22"/>
      <c r="J17" s="23">
        <f t="shared" si="7"/>
        <v>207.53666666666666</v>
      </c>
      <c r="K17" s="24">
        <f t="shared" si="8"/>
        <v>57.605069510706542</v>
      </c>
      <c r="L17" s="24">
        <f t="shared" si="9"/>
        <v>27.756574506050274</v>
      </c>
      <c r="M17" s="23">
        <f t="shared" si="10"/>
        <v>2490.4400000000001</v>
      </c>
      <c r="N17" s="25">
        <f t="shared" si="11"/>
        <v>207.53666666666666</v>
      </c>
      <c r="O17" s="25">
        <f t="shared" si="12"/>
        <v>207.53999999999999</v>
      </c>
      <c r="P17" s="26">
        <f t="shared" si="13"/>
        <v>2490.48</v>
      </c>
    </row>
    <row r="18" s="14" customFormat="1" ht="45">
      <c r="A18" s="15">
        <v>11</v>
      </c>
      <c r="B18" s="16" t="s">
        <v>37</v>
      </c>
      <c r="C18" s="17" t="s">
        <v>25</v>
      </c>
      <c r="D18" s="18" t="s">
        <v>26</v>
      </c>
      <c r="E18" s="19">
        <v>12</v>
      </c>
      <c r="F18" s="20">
        <v>274</v>
      </c>
      <c r="G18" s="21">
        <v>172</v>
      </c>
      <c r="H18" s="21">
        <v>176.61000000000001</v>
      </c>
      <c r="I18" s="22"/>
      <c r="J18" s="23">
        <f t="shared" si="7"/>
        <v>207.53666666666666</v>
      </c>
      <c r="K18" s="24">
        <f t="shared" si="8"/>
        <v>57.605069510706542</v>
      </c>
      <c r="L18" s="24">
        <f t="shared" si="9"/>
        <v>27.756574506050274</v>
      </c>
      <c r="M18" s="23">
        <f t="shared" si="10"/>
        <v>2490.4400000000001</v>
      </c>
      <c r="N18" s="25">
        <f t="shared" si="11"/>
        <v>207.53666666666666</v>
      </c>
      <c r="O18" s="25">
        <f t="shared" si="12"/>
        <v>207.53999999999999</v>
      </c>
      <c r="P18" s="26">
        <f t="shared" si="13"/>
        <v>2490.48</v>
      </c>
    </row>
    <row r="19" s="14" customFormat="1" ht="30">
      <c r="A19" s="15">
        <v>12</v>
      </c>
      <c r="B19" s="16" t="s">
        <v>38</v>
      </c>
      <c r="C19" s="17" t="s">
        <v>25</v>
      </c>
      <c r="D19" s="18" t="s">
        <v>26</v>
      </c>
      <c r="E19" s="19">
        <v>8</v>
      </c>
      <c r="F19" s="20">
        <v>274</v>
      </c>
      <c r="G19" s="21">
        <v>172</v>
      </c>
      <c r="H19" s="21">
        <v>176.61000000000001</v>
      </c>
      <c r="I19" s="22"/>
      <c r="J19" s="23">
        <f t="shared" si="7"/>
        <v>207.53666666666666</v>
      </c>
      <c r="K19" s="24">
        <f t="shared" si="8"/>
        <v>57.605069510706542</v>
      </c>
      <c r="L19" s="24">
        <f t="shared" si="9"/>
        <v>27.756574506050274</v>
      </c>
      <c r="M19" s="23">
        <f t="shared" si="10"/>
        <v>1660.2933333333333</v>
      </c>
      <c r="N19" s="25">
        <f t="shared" si="11"/>
        <v>207.53666666666666</v>
      </c>
      <c r="O19" s="25">
        <f t="shared" si="12"/>
        <v>207.53999999999999</v>
      </c>
      <c r="P19" s="26">
        <f t="shared" si="13"/>
        <v>1660.3199999999999</v>
      </c>
    </row>
    <row r="20" s="14" customFormat="1" ht="33.75" customHeight="1">
      <c r="A20" s="15">
        <v>13</v>
      </c>
      <c r="B20" s="16" t="s">
        <v>39</v>
      </c>
      <c r="C20" s="17" t="s">
        <v>25</v>
      </c>
      <c r="D20" s="18" t="s">
        <v>26</v>
      </c>
      <c r="E20" s="19">
        <v>8</v>
      </c>
      <c r="F20" s="20">
        <v>274</v>
      </c>
      <c r="G20" s="21">
        <v>172</v>
      </c>
      <c r="H20" s="21">
        <v>176.61000000000001</v>
      </c>
      <c r="I20" s="22"/>
      <c r="J20" s="23">
        <f t="shared" si="7"/>
        <v>207.53666666666666</v>
      </c>
      <c r="K20" s="24">
        <f t="shared" si="8"/>
        <v>57.605069510706542</v>
      </c>
      <c r="L20" s="24">
        <f t="shared" si="9"/>
        <v>27.756574506050274</v>
      </c>
      <c r="M20" s="23">
        <f t="shared" si="10"/>
        <v>1660.2933333333333</v>
      </c>
      <c r="N20" s="25">
        <f t="shared" si="11"/>
        <v>207.53666666666666</v>
      </c>
      <c r="O20" s="25">
        <f t="shared" si="12"/>
        <v>207.53999999999999</v>
      </c>
      <c r="P20" s="26">
        <f t="shared" si="13"/>
        <v>1660.3199999999999</v>
      </c>
    </row>
    <row r="21" s="14" customFormat="1" ht="45">
      <c r="A21" s="15">
        <v>14</v>
      </c>
      <c r="B21" s="16" t="s">
        <v>40</v>
      </c>
      <c r="C21" s="17" t="s">
        <v>25</v>
      </c>
      <c r="D21" s="18" t="s">
        <v>26</v>
      </c>
      <c r="E21" s="19">
        <v>10</v>
      </c>
      <c r="F21" s="20">
        <v>244</v>
      </c>
      <c r="G21" s="21">
        <v>153</v>
      </c>
      <c r="H21" s="21">
        <v>155.83000000000001</v>
      </c>
      <c r="I21" s="22"/>
      <c r="J21" s="23">
        <f t="shared" si="7"/>
        <v>184.27666666666667</v>
      </c>
      <c r="K21" s="24">
        <f t="shared" si="8"/>
        <v>51.741275915204611</v>
      </c>
      <c r="L21" s="24">
        <f t="shared" si="9"/>
        <v>28.078039857752625</v>
      </c>
      <c r="M21" s="23">
        <f t="shared" si="10"/>
        <v>1842.7666666666669</v>
      </c>
      <c r="N21" s="25">
        <f t="shared" si="11"/>
        <v>184.2766666666667</v>
      </c>
      <c r="O21" s="25">
        <f t="shared" si="12"/>
        <v>184.28</v>
      </c>
      <c r="P21" s="26">
        <f t="shared" si="13"/>
        <v>1842.8</v>
      </c>
    </row>
    <row r="22" s="14" customFormat="1" ht="45">
      <c r="A22" s="15">
        <v>15</v>
      </c>
      <c r="B22" s="16" t="s">
        <v>41</v>
      </c>
      <c r="C22" s="17" t="s">
        <v>25</v>
      </c>
      <c r="D22" s="18" t="s">
        <v>26</v>
      </c>
      <c r="E22" s="19">
        <v>10</v>
      </c>
      <c r="F22" s="20">
        <v>244</v>
      </c>
      <c r="G22" s="21">
        <v>153</v>
      </c>
      <c r="H22" s="21">
        <v>155.83000000000001</v>
      </c>
      <c r="I22" s="22"/>
      <c r="J22" s="23">
        <f t="shared" si="7"/>
        <v>184.27666666666667</v>
      </c>
      <c r="K22" s="24">
        <f t="shared" si="8"/>
        <v>51.741275915204611</v>
      </c>
      <c r="L22" s="24">
        <f t="shared" si="9"/>
        <v>28.078039857752625</v>
      </c>
      <c r="M22" s="23">
        <f t="shared" si="10"/>
        <v>1842.7666666666669</v>
      </c>
      <c r="N22" s="25">
        <f t="shared" si="11"/>
        <v>184.2766666666667</v>
      </c>
      <c r="O22" s="25">
        <f t="shared" si="12"/>
        <v>184.28</v>
      </c>
      <c r="P22" s="26">
        <f t="shared" si="13"/>
        <v>1842.8</v>
      </c>
    </row>
    <row r="23" s="14" customFormat="1" ht="45">
      <c r="A23" s="15">
        <v>16</v>
      </c>
      <c r="B23" s="16" t="s">
        <v>42</v>
      </c>
      <c r="C23" s="17" t="s">
        <v>25</v>
      </c>
      <c r="D23" s="18" t="s">
        <v>26</v>
      </c>
      <c r="E23" s="19">
        <v>6</v>
      </c>
      <c r="F23" s="20">
        <v>244</v>
      </c>
      <c r="G23" s="21">
        <v>153</v>
      </c>
      <c r="H23" s="21">
        <v>155.83000000000001</v>
      </c>
      <c r="I23" s="22"/>
      <c r="J23" s="23">
        <f t="shared" si="7"/>
        <v>184.27666666666667</v>
      </c>
      <c r="K23" s="24">
        <f t="shared" si="8"/>
        <v>51.741275915204611</v>
      </c>
      <c r="L23" s="24">
        <f t="shared" si="9"/>
        <v>28.078039857752625</v>
      </c>
      <c r="M23" s="23">
        <f t="shared" si="10"/>
        <v>1105.6600000000001</v>
      </c>
      <c r="N23" s="25">
        <f t="shared" si="11"/>
        <v>184.27666666666667</v>
      </c>
      <c r="O23" s="25">
        <f t="shared" si="12"/>
        <v>184.28</v>
      </c>
      <c r="P23" s="26">
        <f t="shared" si="13"/>
        <v>1105.6800000000001</v>
      </c>
    </row>
    <row r="24" s="14" customFormat="1" ht="45.75" customHeight="1">
      <c r="A24" s="15">
        <v>17</v>
      </c>
      <c r="B24" s="16" t="s">
        <v>43</v>
      </c>
      <c r="C24" s="17" t="s">
        <v>25</v>
      </c>
      <c r="D24" s="18" t="s">
        <v>26</v>
      </c>
      <c r="E24" s="19">
        <v>6</v>
      </c>
      <c r="F24" s="20">
        <v>244</v>
      </c>
      <c r="G24" s="21">
        <v>153</v>
      </c>
      <c r="H24" s="21">
        <v>155.83000000000001</v>
      </c>
      <c r="I24" s="22"/>
      <c r="J24" s="23">
        <f t="shared" si="7"/>
        <v>184.27666666666667</v>
      </c>
      <c r="K24" s="24">
        <f t="shared" si="8"/>
        <v>51.741275915204611</v>
      </c>
      <c r="L24" s="24">
        <f t="shared" si="9"/>
        <v>28.078039857752625</v>
      </c>
      <c r="M24" s="23">
        <f t="shared" si="10"/>
        <v>1105.6600000000001</v>
      </c>
      <c r="N24" s="25">
        <f t="shared" si="11"/>
        <v>184.27666666666667</v>
      </c>
      <c r="O24" s="25">
        <f t="shared" si="12"/>
        <v>184.28</v>
      </c>
      <c r="P24" s="26">
        <f t="shared" si="13"/>
        <v>1105.6800000000001</v>
      </c>
    </row>
    <row r="25" s="14" customFormat="1" ht="30">
      <c r="A25" s="15">
        <v>18</v>
      </c>
      <c r="B25" s="16" t="s">
        <v>44</v>
      </c>
      <c r="C25" s="17" t="s">
        <v>25</v>
      </c>
      <c r="D25" s="18" t="s">
        <v>26</v>
      </c>
      <c r="E25" s="19">
        <v>12</v>
      </c>
      <c r="F25" s="20">
        <v>244</v>
      </c>
      <c r="G25" s="21">
        <v>153</v>
      </c>
      <c r="H25" s="21">
        <v>155.83000000000001</v>
      </c>
      <c r="I25" s="22"/>
      <c r="J25" s="23">
        <f t="shared" si="7"/>
        <v>184.27666666666667</v>
      </c>
      <c r="K25" s="24">
        <f t="shared" si="8"/>
        <v>51.741275915204611</v>
      </c>
      <c r="L25" s="24">
        <f t="shared" si="9"/>
        <v>28.078039857752625</v>
      </c>
      <c r="M25" s="23">
        <f t="shared" si="10"/>
        <v>2211.3200000000002</v>
      </c>
      <c r="N25" s="25">
        <f t="shared" si="11"/>
        <v>184.27666666666667</v>
      </c>
      <c r="O25" s="25">
        <f t="shared" si="12"/>
        <v>184.28</v>
      </c>
      <c r="P25" s="26">
        <f t="shared" si="13"/>
        <v>2211.3600000000001</v>
      </c>
    </row>
    <row r="26" s="14" customFormat="1" ht="30" customHeight="1">
      <c r="A26" s="15">
        <v>19</v>
      </c>
      <c r="B26" s="16" t="s">
        <v>45</v>
      </c>
      <c r="C26" s="17" t="s">
        <v>25</v>
      </c>
      <c r="D26" s="18" t="s">
        <v>26</v>
      </c>
      <c r="E26" s="19">
        <v>20</v>
      </c>
      <c r="F26" s="20">
        <v>244</v>
      </c>
      <c r="G26" s="21">
        <v>153</v>
      </c>
      <c r="H26" s="21">
        <v>155.83000000000001</v>
      </c>
      <c r="I26" s="22"/>
      <c r="J26" s="23">
        <f t="shared" si="7"/>
        <v>184.27666666666667</v>
      </c>
      <c r="K26" s="24">
        <f t="shared" si="8"/>
        <v>51.741275915204611</v>
      </c>
      <c r="L26" s="24">
        <f t="shared" si="9"/>
        <v>28.078039857752625</v>
      </c>
      <c r="M26" s="23">
        <f t="shared" si="10"/>
        <v>3685.5333333333338</v>
      </c>
      <c r="N26" s="25">
        <f t="shared" si="11"/>
        <v>184.2766666666667</v>
      </c>
      <c r="O26" s="25">
        <f t="shared" si="12"/>
        <v>184.28</v>
      </c>
      <c r="P26" s="26">
        <f t="shared" si="13"/>
        <v>3685.5999999999999</v>
      </c>
    </row>
    <row r="27" s="14" customFormat="1" ht="33" customHeight="1">
      <c r="A27" s="15">
        <v>20</v>
      </c>
      <c r="B27" s="16" t="s">
        <v>46</v>
      </c>
      <c r="C27" s="17" t="s">
        <v>25</v>
      </c>
      <c r="D27" s="18" t="s">
        <v>26</v>
      </c>
      <c r="E27" s="19">
        <v>16</v>
      </c>
      <c r="F27" s="20">
        <v>244</v>
      </c>
      <c r="G27" s="21">
        <v>153</v>
      </c>
      <c r="H27" s="21">
        <v>155.83000000000001</v>
      </c>
      <c r="I27" s="22"/>
      <c r="J27" s="23">
        <f t="shared" si="7"/>
        <v>184.27666666666667</v>
      </c>
      <c r="K27" s="24">
        <f t="shared" si="8"/>
        <v>51.741275915204611</v>
      </c>
      <c r="L27" s="24">
        <f t="shared" si="9"/>
        <v>28.078039857752625</v>
      </c>
      <c r="M27" s="23">
        <f t="shared" si="10"/>
        <v>2948.4266666666667</v>
      </c>
      <c r="N27" s="25">
        <f t="shared" si="11"/>
        <v>184.27666666666667</v>
      </c>
      <c r="O27" s="25">
        <f t="shared" si="12"/>
        <v>184.28</v>
      </c>
      <c r="P27" s="26">
        <f t="shared" si="13"/>
        <v>2948.48</v>
      </c>
    </row>
    <row r="28" s="14" customFormat="1" ht="48" customHeight="1">
      <c r="A28" s="15">
        <v>21</v>
      </c>
      <c r="B28" s="16" t="s">
        <v>47</v>
      </c>
      <c r="C28" s="17" t="s">
        <v>25</v>
      </c>
      <c r="D28" s="18" t="s">
        <v>26</v>
      </c>
      <c r="E28" s="19">
        <v>16</v>
      </c>
      <c r="F28" s="20">
        <v>244</v>
      </c>
      <c r="G28" s="21">
        <v>153</v>
      </c>
      <c r="H28" s="21">
        <v>155.83000000000001</v>
      </c>
      <c r="I28" s="22"/>
      <c r="J28" s="23">
        <f t="shared" si="7"/>
        <v>184.27666666666667</v>
      </c>
      <c r="K28" s="24">
        <f t="shared" si="8"/>
        <v>51.741275915204611</v>
      </c>
      <c r="L28" s="24">
        <f t="shared" si="9"/>
        <v>28.078039857752625</v>
      </c>
      <c r="M28" s="23">
        <f t="shared" si="10"/>
        <v>2948.4266666666667</v>
      </c>
      <c r="N28" s="25">
        <f t="shared" si="11"/>
        <v>184.27666666666667</v>
      </c>
      <c r="O28" s="25">
        <f t="shared" si="12"/>
        <v>184.28</v>
      </c>
      <c r="P28" s="26">
        <f t="shared" si="13"/>
        <v>2948.48</v>
      </c>
    </row>
    <row r="29" s="14" customFormat="1" ht="15.75" customHeight="1">
      <c r="A29" s="15">
        <v>22</v>
      </c>
      <c r="B29" s="16" t="s">
        <v>48</v>
      </c>
      <c r="C29" s="17" t="s">
        <v>25</v>
      </c>
      <c r="D29" s="18" t="s">
        <v>26</v>
      </c>
      <c r="E29" s="19">
        <v>10</v>
      </c>
      <c r="F29" s="20">
        <v>244</v>
      </c>
      <c r="G29" s="21">
        <v>153</v>
      </c>
      <c r="H29" s="21">
        <v>253.22</v>
      </c>
      <c r="I29" s="22"/>
      <c r="J29" s="23">
        <f t="shared" si="7"/>
        <v>216.74000000000001</v>
      </c>
      <c r="K29" s="24">
        <f t="shared" si="8"/>
        <v>55.392624057720894</v>
      </c>
      <c r="L29" s="24">
        <f t="shared" si="9"/>
        <v>25.557176366946983</v>
      </c>
      <c r="M29" s="23">
        <f t="shared" si="10"/>
        <v>2167.4000000000001</v>
      </c>
      <c r="N29" s="25">
        <f t="shared" si="11"/>
        <v>216.74000000000001</v>
      </c>
      <c r="O29" s="25">
        <f t="shared" si="12"/>
        <v>216.74000000000001</v>
      </c>
      <c r="P29" s="26">
        <f t="shared" si="13"/>
        <v>2167.4000000000001</v>
      </c>
    </row>
    <row r="30" s="14" customFormat="1" ht="45.75" customHeight="1">
      <c r="A30" s="15">
        <v>23</v>
      </c>
      <c r="B30" s="16" t="s">
        <v>49</v>
      </c>
      <c r="C30" s="17" t="s">
        <v>25</v>
      </c>
      <c r="D30" s="18" t="s">
        <v>26</v>
      </c>
      <c r="E30" s="19">
        <v>50</v>
      </c>
      <c r="F30" s="20">
        <v>274</v>
      </c>
      <c r="G30" s="21">
        <v>172</v>
      </c>
      <c r="H30" s="21">
        <v>275.50999999999999</v>
      </c>
      <c r="I30" s="22"/>
      <c r="J30" s="23">
        <f t="shared" si="7"/>
        <v>240.50333333333333</v>
      </c>
      <c r="K30" s="24">
        <f t="shared" si="8"/>
        <v>59.330430921520644</v>
      </c>
      <c r="L30" s="24">
        <f t="shared" si="9"/>
        <v>24.66927593027982</v>
      </c>
      <c r="M30" s="23">
        <f t="shared" si="10"/>
        <v>12025.166666666668</v>
      </c>
      <c r="N30" s="25">
        <f t="shared" si="11"/>
        <v>240.50333333333336</v>
      </c>
      <c r="O30" s="25">
        <f t="shared" si="12"/>
        <v>240.5</v>
      </c>
      <c r="P30" s="26">
        <f t="shared" si="13"/>
        <v>12025</v>
      </c>
    </row>
    <row r="31" s="14" customFormat="1" ht="49.5" customHeight="1">
      <c r="A31" s="15">
        <v>24</v>
      </c>
      <c r="B31" s="16" t="s">
        <v>50</v>
      </c>
      <c r="C31" s="17" t="s">
        <v>25</v>
      </c>
      <c r="D31" s="18" t="s">
        <v>26</v>
      </c>
      <c r="E31" s="19">
        <v>6</v>
      </c>
      <c r="F31" s="20">
        <v>274</v>
      </c>
      <c r="G31" s="21">
        <v>172</v>
      </c>
      <c r="H31" s="21">
        <v>290.36000000000001</v>
      </c>
      <c r="I31" s="22"/>
      <c r="J31" s="23">
        <f t="shared" si="7"/>
        <v>245.45333333333335</v>
      </c>
      <c r="K31" s="24">
        <f t="shared" si="8"/>
        <v>64.13623416862994</v>
      </c>
      <c r="L31" s="24">
        <f t="shared" si="9"/>
        <v>26.129705919100687</v>
      </c>
      <c r="M31" s="23">
        <f t="shared" si="10"/>
        <v>1472.72</v>
      </c>
      <c r="N31" s="25">
        <f t="shared" si="11"/>
        <v>245.45333333333335</v>
      </c>
      <c r="O31" s="25">
        <f t="shared" si="12"/>
        <v>245.45000000000002</v>
      </c>
      <c r="P31" s="26">
        <f t="shared" si="13"/>
        <v>1472.7</v>
      </c>
    </row>
    <row r="32" s="14" customFormat="1" ht="33" customHeight="1">
      <c r="A32" s="15">
        <v>25</v>
      </c>
      <c r="B32" s="16" t="s">
        <v>51</v>
      </c>
      <c r="C32" s="17" t="s">
        <v>25</v>
      </c>
      <c r="D32" s="18" t="s">
        <v>26</v>
      </c>
      <c r="E32" s="19">
        <v>16</v>
      </c>
      <c r="F32" s="20">
        <v>244</v>
      </c>
      <c r="G32" s="21">
        <v>153</v>
      </c>
      <c r="H32" s="21">
        <v>155.83000000000001</v>
      </c>
      <c r="I32" s="22" t="s">
        <v>27</v>
      </c>
      <c r="J32" s="23">
        <f t="shared" si="7"/>
        <v>184.27666666666667</v>
      </c>
      <c r="K32" s="24">
        <f t="shared" si="8"/>
        <v>51.741275915204611</v>
      </c>
      <c r="L32" s="24">
        <f t="shared" si="9"/>
        <v>28.078039857752625</v>
      </c>
      <c r="M32" s="23">
        <f t="shared" si="10"/>
        <v>2948.4266666666667</v>
      </c>
      <c r="N32" s="25">
        <f t="shared" si="4"/>
        <v>184.27666666666667</v>
      </c>
      <c r="O32" s="25">
        <f t="shared" si="5"/>
        <v>184.28</v>
      </c>
      <c r="P32" s="26">
        <f t="shared" si="6"/>
        <v>2948.48</v>
      </c>
    </row>
    <row r="33" s="27" customFormat="1" ht="22.5" customHeight="1">
      <c r="A33" s="28" t="s">
        <v>52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9">
        <f>SUM(P8:P32)</f>
        <v>64163.420000000006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="0" customFormat="1" ht="20.25" customHeight="1">
      <c r="A34" s="30" t="s">
        <v>53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1"/>
      <c r="M34" s="32"/>
      <c r="N34" s="32"/>
      <c r="O34" s="32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="14" customFormat="1" ht="126" customHeight="1">
      <c r="A35" s="30" t="s">
        <v>54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="4" customFormat="1" ht="29.25" customHeight="1">
      <c r="A36" s="33" t="s">
        <v>55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="4" customFormat="1" ht="28.5" customHeight="1">
      <c r="A37" s="35"/>
      <c r="B37" s="35"/>
      <c r="C37" s="35"/>
      <c r="D37" s="36"/>
      <c r="E37" s="37" t="s">
        <v>56</v>
      </c>
      <c r="F37" s="37"/>
      <c r="G37" s="37"/>
      <c r="H37" s="37"/>
      <c r="I37" s="38" t="s">
        <v>57</v>
      </c>
      <c r="J37" s="38"/>
      <c r="K37" s="36"/>
      <c r="L37" s="36"/>
      <c r="M37" s="36"/>
      <c r="N37" s="36"/>
      <c r="O37" s="36"/>
      <c r="P37" s="36"/>
    </row>
    <row r="38" s="39" customFormat="1" ht="17.25" customHeight="1">
      <c r="A38" s="40" t="s">
        <v>58</v>
      </c>
      <c r="B38" s="40"/>
      <c r="C38" s="40"/>
      <c r="D38" s="41"/>
      <c r="E38" s="40" t="s">
        <v>59</v>
      </c>
      <c r="F38" s="40"/>
      <c r="G38" s="40" t="s">
        <v>60</v>
      </c>
      <c r="H38" s="40"/>
      <c r="I38" s="40" t="s">
        <v>61</v>
      </c>
      <c r="J38" s="40"/>
      <c r="K38" s="41"/>
      <c r="L38" s="41"/>
      <c r="M38" s="41"/>
      <c r="N38" s="41"/>
      <c r="O38" s="41"/>
      <c r="P38" s="41"/>
    </row>
    <row r="39" s="39" customFormat="1" ht="17.25" customHeight="1">
      <c r="A39" s="40"/>
      <c r="B39" s="40"/>
      <c r="C39" s="40"/>
      <c r="D39" s="41"/>
      <c r="E39" s="40"/>
      <c r="F39" s="40"/>
      <c r="G39" s="40"/>
      <c r="H39" s="40"/>
      <c r="I39" s="41"/>
      <c r="J39" s="40"/>
      <c r="K39" s="40"/>
      <c r="L39" s="40"/>
      <c r="M39" s="41"/>
      <c r="N39" s="41"/>
      <c r="O39" s="41"/>
      <c r="P39" s="41"/>
    </row>
    <row r="40" s="4" customFormat="1" ht="39.75" customHeight="1">
      <c r="A40" s="33" t="s">
        <v>62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="4" customFormat="1" ht="28.5" customHeight="1">
      <c r="A41" s="37"/>
      <c r="B41" s="37"/>
      <c r="C41" s="37"/>
      <c r="D41" s="36"/>
      <c r="E41" s="37" t="s">
        <v>56</v>
      </c>
      <c r="F41" s="37"/>
      <c r="G41" s="37"/>
      <c r="H41" s="37"/>
      <c r="I41" s="38" t="s">
        <v>57</v>
      </c>
      <c r="J41" s="38"/>
      <c r="K41" s="36"/>
      <c r="L41" s="36"/>
      <c r="M41" s="36"/>
      <c r="N41" s="36"/>
      <c r="O41" s="36"/>
      <c r="P41" s="36"/>
    </row>
    <row r="42" s="39" customFormat="1" ht="17.25" customHeight="1">
      <c r="A42" s="40" t="s">
        <v>58</v>
      </c>
      <c r="B42" s="40"/>
      <c r="C42" s="40"/>
      <c r="D42" s="41"/>
      <c r="E42" s="40" t="s">
        <v>59</v>
      </c>
      <c r="F42" s="40"/>
      <c r="G42" s="40" t="s">
        <v>60</v>
      </c>
      <c r="H42" s="40"/>
      <c r="I42" s="40" t="s">
        <v>61</v>
      </c>
      <c r="J42" s="40"/>
      <c r="K42" s="41"/>
      <c r="L42" s="41"/>
      <c r="M42" s="41"/>
      <c r="N42" s="41"/>
      <c r="O42" s="41"/>
      <c r="P42" s="41"/>
    </row>
    <row r="43" ht="21" customHeight="1"/>
  </sheetData>
  <autoFilter ref="A7:AC7"/>
  <mergeCells count="33">
    <mergeCell ref="M1:P1"/>
    <mergeCell ref="J2:P2"/>
    <mergeCell ref="A4:P4"/>
    <mergeCell ref="A5:A7"/>
    <mergeCell ref="B5:C5"/>
    <mergeCell ref="D5:P5"/>
    <mergeCell ref="B6:B7"/>
    <mergeCell ref="C6:C7"/>
    <mergeCell ref="D6:D7"/>
    <mergeCell ref="E6:E7"/>
    <mergeCell ref="F6:H6"/>
    <mergeCell ref="J6:L6"/>
    <mergeCell ref="M6:P6"/>
    <mergeCell ref="A33:O33"/>
    <mergeCell ref="A34:K34"/>
    <mergeCell ref="A35:P35"/>
    <mergeCell ref="A36:P36"/>
    <mergeCell ref="E37:F37"/>
    <mergeCell ref="G37:H37"/>
    <mergeCell ref="I37:J37"/>
    <mergeCell ref="A38:C38"/>
    <mergeCell ref="E38:F38"/>
    <mergeCell ref="G38:H38"/>
    <mergeCell ref="I38:J38"/>
    <mergeCell ref="A40:P40"/>
    <mergeCell ref="A41:C41"/>
    <mergeCell ref="E41:F41"/>
    <mergeCell ref="G41:H41"/>
    <mergeCell ref="I41:J41"/>
    <mergeCell ref="A42:C42"/>
    <mergeCell ref="E42:F42"/>
    <mergeCell ref="G42:H42"/>
    <mergeCell ref="I42:J42"/>
  </mergeCells>
  <printOptions headings="0" gridLines="0"/>
  <pageMargins left="0.23622047244094491" right="0.23622047244094491" top="0.55118110236220474" bottom="0.55118110236220474" header="0.31496062992125984" footer="0.31496062992125984"/>
  <pageSetup paperSize="9" scale="50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5" workbookViewId="0">
      <selection activeCell="A20" activeCellId="0" sqref="A20:N20"/>
    </sheetView>
  </sheetViews>
  <sheetFormatPr defaultColWidth="9.140625" defaultRowHeight="14.25"/>
  <cols>
    <col customWidth="1" min="1" max="1" style="1" width="6.85546875"/>
    <col customWidth="1" min="2" max="2" style="1" width="46.140625"/>
    <col customWidth="1" min="3" max="3" style="1" width="27"/>
    <col customWidth="1" min="4" max="4" style="1" width="7.5703125"/>
    <col customWidth="1" min="5" max="5" style="1" width="13.140625"/>
    <col customWidth="1" min="6" max="8" style="1" width="20.7109375"/>
    <col customWidth="1" min="9" max="9" style="1" width="16.7109375"/>
    <col customWidth="1" min="10" max="12" style="1" width="20.140625"/>
    <col customWidth="1" min="13" max="13" style="1" width="15.7109375"/>
    <col customWidth="1" min="14" max="14" style="1" width="19.7109375"/>
    <col bestFit="1" customWidth="1" min="15" max="15" style="1" width="14.7109375"/>
    <col bestFit="1" customWidth="1" min="16" max="16" style="1" width="12.140625"/>
    <col min="17" max="16384" style="1" width="9.140625"/>
  </cols>
  <sheetData>
    <row r="1" ht="21.75" customHeight="1">
      <c r="M1" s="2" t="s">
        <v>0</v>
      </c>
      <c r="N1" s="2"/>
    </row>
    <row r="2" ht="21.75" customHeight="1">
      <c r="J2" s="2" t="s">
        <v>1</v>
      </c>
      <c r="K2" s="2"/>
      <c r="L2" s="2"/>
      <c r="M2" s="2"/>
      <c r="N2" s="2"/>
    </row>
    <row r="3" ht="21.75" customHeight="1">
      <c r="J3" s="3"/>
      <c r="K3" s="3"/>
      <c r="L3" s="3"/>
      <c r="M3" s="3"/>
      <c r="N3" s="3"/>
    </row>
    <row r="4" s="4" customFormat="1" ht="41.25" customHeight="1">
      <c r="A4" s="5" t="s">
        <v>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="4" customFormat="1" ht="38.25" customHeight="1">
      <c r="A5" s="6" t="s">
        <v>3</v>
      </c>
      <c r="B5" s="42" t="s">
        <v>4</v>
      </c>
      <c r="C5" s="43"/>
      <c r="D5" s="7" t="s">
        <v>5</v>
      </c>
      <c r="E5" s="7"/>
      <c r="F5" s="7"/>
      <c r="G5" s="7"/>
      <c r="H5" s="7"/>
      <c r="I5" s="7"/>
      <c r="J5" s="7"/>
      <c r="K5" s="7"/>
      <c r="L5" s="7"/>
      <c r="M5" s="7"/>
      <c r="N5" s="7"/>
    </row>
    <row r="6" ht="53.25" customHeight="1">
      <c r="A6" s="6"/>
      <c r="B6" s="6" t="s">
        <v>6</v>
      </c>
      <c r="C6" s="10" t="s">
        <v>64</v>
      </c>
      <c r="D6" s="6" t="s">
        <v>8</v>
      </c>
      <c r="E6" s="6" t="s">
        <v>9</v>
      </c>
      <c r="F6" s="6" t="s">
        <v>10</v>
      </c>
      <c r="G6" s="6"/>
      <c r="H6" s="6"/>
      <c r="I6" s="11" t="s">
        <v>16</v>
      </c>
      <c r="J6" s="44" t="s">
        <v>65</v>
      </c>
      <c r="K6" s="44"/>
      <c r="L6" s="44"/>
      <c r="M6" s="6" t="s">
        <v>66</v>
      </c>
      <c r="N6" s="6"/>
    </row>
    <row r="7" ht="130.5" customHeight="1">
      <c r="A7" s="6"/>
      <c r="B7" s="6"/>
      <c r="C7" s="45"/>
      <c r="D7" s="6"/>
      <c r="E7" s="6"/>
      <c r="F7" s="9" t="s">
        <v>13</v>
      </c>
      <c r="G7" s="9" t="s">
        <v>14</v>
      </c>
      <c r="H7" s="9" t="s">
        <v>15</v>
      </c>
      <c r="I7" s="46"/>
      <c r="J7" s="9" t="s">
        <v>67</v>
      </c>
      <c r="K7" s="9" t="s">
        <v>18</v>
      </c>
      <c r="L7" s="9" t="s">
        <v>68</v>
      </c>
      <c r="M7" s="9" t="s">
        <v>69</v>
      </c>
      <c r="N7" s="9" t="s">
        <v>70</v>
      </c>
    </row>
    <row r="8" s="14" customFormat="1" ht="15">
      <c r="A8" s="47">
        <v>1</v>
      </c>
      <c r="B8" s="48"/>
      <c r="C8" s="48"/>
      <c r="D8" s="49"/>
      <c r="E8" s="50">
        <v>1</v>
      </c>
      <c r="F8" s="51"/>
      <c r="G8" s="52"/>
      <c r="H8" s="52"/>
      <c r="I8" s="53" t="s">
        <v>27</v>
      </c>
      <c r="J8" s="54" t="e">
        <f t="shared" ref="J8:J15" si="14">AVERAGE(F8:H8)</f>
        <v>#NUM!</v>
      </c>
      <c r="K8" s="55" t="e">
        <f t="shared" ref="K8:K15" si="15">SQRT(((SUM((POWER(H8-J8,2)),(POWER(G8-J8,2)),(POWER(F8-J8,2)))/(COLUMNS(F8:H8)-1))))</f>
        <v>#NUM!</v>
      </c>
      <c r="L8" s="55" t="e">
        <f t="shared" ref="L8:L15" si="16">K8/J8*100</f>
        <v>#NUM!</v>
      </c>
      <c r="M8" s="56">
        <f t="shared" ref="M8:M15" si="17">(F8+G8+H8)/3</f>
        <v>0</v>
      </c>
      <c r="N8" s="56">
        <f t="shared" ref="N8:N15" si="18">MROUND(M8,0.01)</f>
        <v>0</v>
      </c>
    </row>
    <row r="9" s="14" customFormat="1" ht="15">
      <c r="A9" s="47">
        <v>2</v>
      </c>
      <c r="B9" s="48"/>
      <c r="C9" s="48"/>
      <c r="D9" s="49"/>
      <c r="E9" s="50">
        <v>1</v>
      </c>
      <c r="F9" s="57"/>
      <c r="G9" s="57"/>
      <c r="H9" s="57"/>
      <c r="I9" s="53" t="s">
        <v>27</v>
      </c>
      <c r="J9" s="54" t="e">
        <f t="shared" si="14"/>
        <v>#NUM!</v>
      </c>
      <c r="K9" s="55" t="e">
        <f t="shared" si="15"/>
        <v>#NUM!</v>
      </c>
      <c r="L9" s="55" t="e">
        <f t="shared" si="16"/>
        <v>#NUM!</v>
      </c>
      <c r="M9" s="56">
        <f t="shared" si="17"/>
        <v>0</v>
      </c>
      <c r="N9" s="56">
        <f t="shared" si="18"/>
        <v>0</v>
      </c>
    </row>
    <row r="10" s="14" customFormat="1" ht="15">
      <c r="A10" s="47">
        <v>3</v>
      </c>
      <c r="B10" s="48"/>
      <c r="C10" s="48"/>
      <c r="D10" s="49"/>
      <c r="E10" s="50">
        <v>1</v>
      </c>
      <c r="F10" s="57"/>
      <c r="G10" s="57"/>
      <c r="H10" s="57"/>
      <c r="I10" s="53" t="s">
        <v>27</v>
      </c>
      <c r="J10" s="54" t="e">
        <f t="shared" si="14"/>
        <v>#NUM!</v>
      </c>
      <c r="K10" s="55" t="e">
        <f t="shared" si="15"/>
        <v>#NUM!</v>
      </c>
      <c r="L10" s="55" t="e">
        <f t="shared" si="16"/>
        <v>#NUM!</v>
      </c>
      <c r="M10" s="56">
        <f t="shared" si="17"/>
        <v>0</v>
      </c>
      <c r="N10" s="56">
        <f t="shared" si="18"/>
        <v>0</v>
      </c>
    </row>
    <row r="11" s="14" customFormat="1" ht="15">
      <c r="A11" s="47">
        <v>4</v>
      </c>
      <c r="B11" s="48"/>
      <c r="C11" s="48"/>
      <c r="D11" s="49"/>
      <c r="E11" s="50">
        <v>1</v>
      </c>
      <c r="F11" s="57"/>
      <c r="G11" s="57"/>
      <c r="H11" s="57"/>
      <c r="I11" s="53" t="s">
        <v>27</v>
      </c>
      <c r="J11" s="54" t="e">
        <f t="shared" si="14"/>
        <v>#NUM!</v>
      </c>
      <c r="K11" s="55" t="e">
        <f t="shared" si="15"/>
        <v>#NUM!</v>
      </c>
      <c r="L11" s="55" t="e">
        <f t="shared" si="16"/>
        <v>#NUM!</v>
      </c>
      <c r="M11" s="56">
        <f t="shared" si="17"/>
        <v>0</v>
      </c>
      <c r="N11" s="56">
        <f t="shared" si="18"/>
        <v>0</v>
      </c>
    </row>
    <row r="12" s="14" customFormat="1" ht="15">
      <c r="A12" s="47">
        <v>5</v>
      </c>
      <c r="B12" s="48"/>
      <c r="C12" s="48"/>
      <c r="D12" s="49"/>
      <c r="E12" s="50">
        <v>1</v>
      </c>
      <c r="F12" s="57"/>
      <c r="G12" s="57"/>
      <c r="H12" s="57"/>
      <c r="I12" s="53" t="s">
        <v>27</v>
      </c>
      <c r="J12" s="54" t="e">
        <f t="shared" si="14"/>
        <v>#NUM!</v>
      </c>
      <c r="K12" s="55" t="e">
        <f t="shared" si="15"/>
        <v>#NUM!</v>
      </c>
      <c r="L12" s="55" t="e">
        <f t="shared" si="16"/>
        <v>#NUM!</v>
      </c>
      <c r="M12" s="56">
        <f t="shared" si="17"/>
        <v>0</v>
      </c>
      <c r="N12" s="56">
        <f t="shared" si="18"/>
        <v>0</v>
      </c>
    </row>
    <row r="13" s="14" customFormat="1" ht="15">
      <c r="A13" s="47">
        <v>6</v>
      </c>
      <c r="B13" s="48"/>
      <c r="C13" s="48"/>
      <c r="D13" s="49"/>
      <c r="E13" s="50">
        <v>1</v>
      </c>
      <c r="F13" s="57"/>
      <c r="G13" s="57"/>
      <c r="H13" s="57"/>
      <c r="I13" s="53" t="s">
        <v>27</v>
      </c>
      <c r="J13" s="54" t="e">
        <f t="shared" si="14"/>
        <v>#NUM!</v>
      </c>
      <c r="K13" s="55" t="e">
        <f t="shared" si="15"/>
        <v>#NUM!</v>
      </c>
      <c r="L13" s="55" t="e">
        <f t="shared" si="16"/>
        <v>#NUM!</v>
      </c>
      <c r="M13" s="56">
        <f t="shared" si="17"/>
        <v>0</v>
      </c>
      <c r="N13" s="56">
        <f t="shared" si="18"/>
        <v>0</v>
      </c>
    </row>
    <row r="14" s="14" customFormat="1" ht="15">
      <c r="A14" s="47">
        <v>7</v>
      </c>
      <c r="B14" s="48"/>
      <c r="C14" s="48"/>
      <c r="D14" s="49"/>
      <c r="E14" s="50">
        <v>1</v>
      </c>
      <c r="F14" s="57"/>
      <c r="G14" s="57"/>
      <c r="H14" s="57"/>
      <c r="I14" s="53" t="s">
        <v>27</v>
      </c>
      <c r="J14" s="54" t="e">
        <f t="shared" si="14"/>
        <v>#NUM!</v>
      </c>
      <c r="K14" s="55" t="e">
        <f t="shared" si="15"/>
        <v>#NUM!</v>
      </c>
      <c r="L14" s="55" t="e">
        <f t="shared" si="16"/>
        <v>#NUM!</v>
      </c>
      <c r="M14" s="56">
        <f t="shared" si="17"/>
        <v>0</v>
      </c>
      <c r="N14" s="56">
        <f t="shared" si="18"/>
        <v>0</v>
      </c>
    </row>
    <row r="15" s="14" customFormat="1" ht="15">
      <c r="A15" s="47">
        <v>8</v>
      </c>
      <c r="B15" s="48"/>
      <c r="C15" s="48"/>
      <c r="D15" s="49"/>
      <c r="E15" s="50">
        <v>1</v>
      </c>
      <c r="F15" s="57"/>
      <c r="G15" s="57"/>
      <c r="H15" s="57"/>
      <c r="I15" s="53" t="s">
        <v>27</v>
      </c>
      <c r="J15" s="54" t="e">
        <f t="shared" si="14"/>
        <v>#NUM!</v>
      </c>
      <c r="K15" s="55" t="e">
        <f t="shared" si="15"/>
        <v>#NUM!</v>
      </c>
      <c r="L15" s="55" t="e">
        <f t="shared" si="16"/>
        <v>#NUM!</v>
      </c>
      <c r="M15" s="56">
        <f t="shared" si="17"/>
        <v>0</v>
      </c>
      <c r="N15" s="56">
        <f t="shared" si="18"/>
        <v>0</v>
      </c>
    </row>
    <row r="16" s="27" customFormat="1" ht="40.700000000000003" customHeight="1">
      <c r="A16" s="58" t="s">
        <v>71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60">
        <f>SUM(N8:N15)</f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="61" customFormat="1" ht="48" customHeight="1">
      <c r="A17" s="62" t="s">
        <v>72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</row>
    <row r="18" s="63" customFormat="1" ht="21" customHeight="1">
      <c r="A18" s="64" t="s">
        <v>73</v>
      </c>
      <c r="B18" s="64"/>
      <c r="C18" s="64"/>
      <c r="D18" s="64"/>
      <c r="E18" s="64"/>
      <c r="F18" s="64"/>
      <c r="G18" s="64"/>
      <c r="H18" s="64"/>
      <c r="I18" s="64"/>
      <c r="J18" s="65"/>
      <c r="K18" s="65"/>
      <c r="L18" s="65"/>
      <c r="M18" s="65"/>
      <c r="N18" s="65"/>
    </row>
    <row r="19" s="61" customFormat="1" ht="21" customHeight="1">
      <c r="A19" s="66" t="s">
        <v>74</v>
      </c>
      <c r="B19" s="67"/>
      <c r="C19" s="67"/>
      <c r="D19" s="67"/>
      <c r="E19" s="67"/>
      <c r="F19" s="67"/>
      <c r="G19" s="67"/>
      <c r="H19" s="67"/>
      <c r="I19" s="67"/>
      <c r="J19" s="65"/>
      <c r="K19" s="65"/>
      <c r="L19" s="65"/>
      <c r="M19" s="65"/>
      <c r="N19" s="65"/>
    </row>
    <row r="20" s="4" customFormat="1" ht="31.5" customHeight="1">
      <c r="A20" s="33" t="s">
        <v>75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="4" customFormat="1" ht="28.5" customHeight="1">
      <c r="A21" s="37"/>
      <c r="B21" s="37"/>
      <c r="C21" s="38"/>
      <c r="D21" s="36"/>
      <c r="E21" s="37" t="s">
        <v>56</v>
      </c>
      <c r="F21" s="37"/>
      <c r="G21" s="37"/>
      <c r="H21" s="37"/>
      <c r="I21" s="38" t="s">
        <v>76</v>
      </c>
      <c r="J21" s="38"/>
      <c r="K21" s="36"/>
      <c r="L21" s="36"/>
      <c r="M21" s="36"/>
      <c r="N21" s="36"/>
    </row>
    <row r="22" s="39" customFormat="1" ht="17.25" customHeight="1">
      <c r="A22" s="40" t="s">
        <v>58</v>
      </c>
      <c r="B22" s="40"/>
      <c r="C22" s="40"/>
      <c r="D22" s="41"/>
      <c r="E22" s="40" t="s">
        <v>59</v>
      </c>
      <c r="F22" s="40"/>
      <c r="G22" s="40" t="s">
        <v>60</v>
      </c>
      <c r="H22" s="40"/>
      <c r="I22" s="40" t="s">
        <v>61</v>
      </c>
      <c r="J22" s="40"/>
      <c r="K22" s="41"/>
      <c r="L22" s="41"/>
      <c r="M22" s="41"/>
      <c r="N22" s="41"/>
    </row>
    <row r="23" s="39" customFormat="1" ht="17.25" customHeight="1">
      <c r="A23" s="40"/>
      <c r="B23" s="40"/>
      <c r="C23" s="40"/>
      <c r="D23" s="41"/>
      <c r="E23" s="40"/>
      <c r="F23" s="40"/>
      <c r="G23" s="40"/>
      <c r="H23" s="40"/>
      <c r="I23" s="40"/>
      <c r="J23" s="40"/>
      <c r="K23" s="41"/>
      <c r="L23" s="41"/>
      <c r="M23" s="41"/>
      <c r="N23" s="41"/>
    </row>
    <row r="24" s="4" customFormat="1" ht="63.75" customHeight="1">
      <c r="A24" s="33" t="s">
        <v>77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="4" customFormat="1" ht="28.5" customHeight="1">
      <c r="A25" s="37"/>
      <c r="B25" s="37"/>
      <c r="C25" s="38"/>
      <c r="D25" s="36"/>
      <c r="E25" s="37" t="s">
        <v>56</v>
      </c>
      <c r="F25" s="37"/>
      <c r="G25" s="37"/>
      <c r="H25" s="37"/>
      <c r="I25" s="38" t="s">
        <v>76</v>
      </c>
      <c r="J25" s="38"/>
      <c r="K25" s="36"/>
      <c r="L25" s="36"/>
      <c r="M25" s="36"/>
      <c r="N25" s="36"/>
    </row>
    <row r="26" s="39" customFormat="1" ht="17.25" customHeight="1">
      <c r="A26" s="40" t="s">
        <v>58</v>
      </c>
      <c r="B26" s="40"/>
      <c r="C26" s="40"/>
      <c r="D26" s="41"/>
      <c r="E26" s="40" t="s">
        <v>59</v>
      </c>
      <c r="F26" s="40"/>
      <c r="G26" s="40" t="s">
        <v>60</v>
      </c>
      <c r="H26" s="40"/>
      <c r="I26" s="40" t="s">
        <v>61</v>
      </c>
      <c r="J26" s="40"/>
      <c r="K26" s="41"/>
      <c r="L26" s="41"/>
      <c r="M26" s="41"/>
      <c r="N26" s="41"/>
    </row>
    <row r="27" ht="21" customHeight="1"/>
  </sheetData>
  <mergeCells count="36">
    <mergeCell ref="M1:N1"/>
    <mergeCell ref="J2:N2"/>
    <mergeCell ref="A4:N4"/>
    <mergeCell ref="A5:A7"/>
    <mergeCell ref="B5:C5"/>
    <mergeCell ref="D5:N5"/>
    <mergeCell ref="B6:B7"/>
    <mergeCell ref="C6:C7"/>
    <mergeCell ref="D6:D7"/>
    <mergeCell ref="E6:E7"/>
    <mergeCell ref="F6:H6"/>
    <mergeCell ref="I6:I7"/>
    <mergeCell ref="J6:L6"/>
    <mergeCell ref="M6:N6"/>
    <mergeCell ref="A16:M16"/>
    <mergeCell ref="A17:N17"/>
    <mergeCell ref="A18:N18"/>
    <mergeCell ref="A19:N19"/>
    <mergeCell ref="A20:N20"/>
    <mergeCell ref="A21:B21"/>
    <mergeCell ref="E21:F21"/>
    <mergeCell ref="G21:H21"/>
    <mergeCell ref="I21:J21"/>
    <mergeCell ref="A22:B22"/>
    <mergeCell ref="E22:F22"/>
    <mergeCell ref="G22:H22"/>
    <mergeCell ref="I22:J22"/>
    <mergeCell ref="A24:N24"/>
    <mergeCell ref="A25:B25"/>
    <mergeCell ref="E25:F25"/>
    <mergeCell ref="G25:H25"/>
    <mergeCell ref="I25:J25"/>
    <mergeCell ref="A26:B26"/>
    <mergeCell ref="E26:F26"/>
    <mergeCell ref="G26:H26"/>
    <mergeCell ref="I26:J26"/>
  </mergeCells>
  <printOptions headings="0" gridLines="0"/>
  <pageMargins left="0.23622047244094491" right="0.23622047244094491" top="0.55118110236220474" bottom="0.55118110236220474" header="0.31496062992125984" footer="0.31496062992125984"/>
  <pageSetup paperSize="9" scale="36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ivchinko.ai</cp:lastModifiedBy>
  <cp:revision>6</cp:revision>
  <dcterms:created xsi:type="dcterms:W3CDTF">2014-01-15T18:15:09Z</dcterms:created>
  <dcterms:modified xsi:type="dcterms:W3CDTF">2026-08-10T07:49:23Z</dcterms:modified>
</cp:coreProperties>
</file>