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ЖНВЛП" sheetId="1" state="visible" r:id="rId3"/>
    <sheet name="Лист2" sheetId="2" state="visible" r:id="rId4"/>
  </sheets>
  <definedNames>
    <definedName function="false" hidden="false" localSheetId="0" name="_GoBack" vbProcedure="false">'линезолид 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<sst xmlns="http://schemas.openxmlformats.org/spreadsheetml/2006/main" count="417" uniqueCount="137">
  <si>
    <t xml:space="preserve">ОБОСНОВАНИЕ НАЧАЛЬНОЙ (МАКСИМАЛЬНОЙ) ЦЕНЫ КОНТРАКТА</t>
  </si>
  <si>
    <t xml:space="preserve">на поставку лекарственных препаратов для медицинского применения (МНН: УМИФЕНОВИР) </t>
  </si>
  <si>
    <t xml:space="preserve">1. Используемый метод определения НМЦК</t>
  </si>
  <si>
    <t xml:space="preserve">Использован Порядок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осуществлении закупок лекарственных препаратов для медицинского применения, утвержденный Приказом Минздрава России от 19 декабря 2019г. N 1064н. Применялись следующие методы: сопоставимых рыночных цен, тарифный метод, расчет средневзвешенной цены, референтная цена.</t>
  </si>
  <si>
    <t xml:space="preserve">2. Способ изучения рынка</t>
  </si>
  <si>
    <t xml:space="preserve">Сбор коммерческих предложений от поставщиков (подрядчиков, исполнителей), осуществляющих поставки соответствующих товаров (выполнения работ, оказания услуг), планируемых к закупке.</t>
  </si>
  <si>
    <t xml:space="preserve">3. Расчет НМЦК</t>
  </si>
  <si>
    <t xml:space="preserve">Н(М)ЦК определена исходя из минимального значения цены, выявленного при расчете на основании Приказа Минздрава России от 19 декабря 2019г. N 1064н.</t>
  </si>
  <si>
    <t xml:space="preserve">№ п/п</t>
  </si>
  <si>
    <t xml:space="preserve">Международное непатентованное наименование, при отсутствии такого наименования - группировочное или химическое наименование или состав комбинированного лекарственного препарата
</t>
  </si>
  <si>
    <r>
      <rPr>
        <sz val="12"/>
        <rFont val="Times New Roman"/>
        <family val="1"/>
        <charset val="204"/>
      </rPr>
      <t xml:space="preserve">ЖНВЛП </t>
    </r>
    <r>
      <rPr>
        <sz val="10"/>
        <rFont val="Times New Roman"/>
        <family val="1"/>
        <charset val="204"/>
      </rPr>
      <t xml:space="preserve">(да/нет)</t>
    </r>
  </si>
  <si>
    <t xml:space="preserve">Функциональные, технические и качественные характеристики товара</t>
  </si>
  <si>
    <t xml:space="preserve">ОКПД2/КТРУ</t>
  </si>
  <si>
    <t xml:space="preserve">Метод сопоставимых рыночных цен</t>
  </si>
  <si>
    <t xml:space="preserve">Тарифный метод</t>
  </si>
  <si>
    <t xml:space="preserve">Расчет средневзвешенной цены</t>
  </si>
  <si>
    <t xml:space="preserve">Референтная цена </t>
  </si>
  <si>
    <t xml:space="preserve">Ед. изм.</t>
  </si>
  <si>
    <t xml:space="preserve">Количество </t>
  </si>
  <si>
    <t xml:space="preserve">Минимальная цена, руб. (с НДС и оптовой надбавкой)</t>
  </si>
  <si>
    <r>
      <rPr>
        <sz val="11"/>
        <rFont val="Times New Roman"/>
        <family val="1"/>
        <charset val="204"/>
      </rPr>
      <t xml:space="preserve">Начальная (максимальная) цена контракта,</t>
    </r>
    <r>
      <rPr>
        <sz val="9"/>
        <rFont val="Times New Roman"/>
        <family val="1"/>
        <charset val="204"/>
      </rPr>
      <t xml:space="preserve"> рублей. 
n - количество поставляемых лекарственных препаратов, Цi -цена единицы планируемого к закупке i-го лекарственного препарата с учетом налога на добавленную стоимость  (НДС ) и оптовой надбавки, Vi- объем поставки i- го лекарственного препарата</t>
    </r>
  </si>
  <si>
    <t xml:space="preserve">Предлагаемая цена, рублей (без НДС)</t>
  </si>
  <si>
    <t xml:space="preserve">К вариации*</t>
  </si>
  <si>
    <r>
      <rPr>
        <sz val="11"/>
        <rFont val="Times New Roman"/>
        <family val="1"/>
        <charset val="204"/>
      </rPr>
      <t xml:space="preserve">Государственный реестр предельных отпускных цен производителей на лекарственные препараты, включенные в перечень ЖНВЛП (без НДС) - </t>
    </r>
    <r>
      <rPr>
        <b val="true"/>
        <sz val="11"/>
        <rFont val="Times New Roman"/>
        <family val="1"/>
        <charset val="204"/>
      </rPr>
      <t xml:space="preserve">минимальное значение цены</t>
    </r>
  </si>
  <si>
    <r>
      <rPr>
        <sz val="11"/>
        <rFont val="Times New Roman"/>
        <family val="1"/>
        <charset val="204"/>
      </rPr>
      <t xml:space="preserve">Государственный реестр предельных отпускных цен производителей на лекарственные препараты, включенные в перечень ЖНВЛП (без НДС) - </t>
    </r>
    <r>
      <rPr>
        <b val="true"/>
        <sz val="11"/>
        <rFont val="Times New Roman"/>
        <family val="1"/>
        <charset val="204"/>
      </rPr>
      <t xml:space="preserve">максимальное значение цены</t>
    </r>
  </si>
  <si>
    <t xml:space="preserve">Реестр контрактов (цена, руб. без НДС, без РН*), за 12 мес. </t>
  </si>
  <si>
    <t xml:space="preserve">Референтные цены (приведенные значения цен, в соответствии с письмом Минздрава России, являются средневзвешенные по Российской Федерации и справочными)</t>
  </si>
  <si>
    <t xml:space="preserve">КП №1 (исх.№Сч-349541 от 04.08.26)</t>
  </si>
  <si>
    <t xml:space="preserve">КП №2 (исх.№УТ-2723 от 04.08.26)</t>
  </si>
  <si>
    <t xml:space="preserve">КП №3 (исх.№422 от 10.08.26)</t>
  </si>
  <si>
    <t xml:space="preserve">Средняя цена, рублей</t>
  </si>
  <si>
    <t xml:space="preserve">_12.1</t>
  </si>
  <si>
    <t xml:space="preserve">18 =16*17</t>
  </si>
  <si>
    <t xml:space="preserve">УМИФЕНОВИР</t>
  </si>
  <si>
    <t xml:space="preserve">да</t>
  </si>
  <si>
    <t xml:space="preserve">Лекарственная форма: КАПСУЛЫ ; дозировка: 100 мг </t>
  </si>
  <si>
    <t xml:space="preserve">21.20.10.194-000016-1-00172-0000000000000 </t>
  </si>
  <si>
    <t xml:space="preserve">-</t>
  </si>
  <si>
    <t xml:space="preserve"> На  дату расчета НМЦК референтная цена отсутствует.  </t>
  </si>
  <si>
    <t xml:space="preserve">шт</t>
  </si>
  <si>
    <t xml:space="preserve">ИТОГО:</t>
  </si>
  <si>
    <t xml:space="preserve">* - коэффициент вариации по позициям менее 33%, совокупность цен принимается однородной.</t>
  </si>
  <si>
    <t xml:space="preserve">НАЧАЛЬНАЯ (МАКСИМАЛЬНАЯ) ЦЕНА КОНТРАКТА: ______</t>
  </si>
  <si>
    <t xml:space="preserve">Специалист по закупкам     ___________</t>
  </si>
  <si>
    <t xml:space="preserve">МНН</t>
  </si>
  <si>
    <t xml:space="preserve">Торговое наименование лекарственного препарата</t>
  </si>
  <si>
    <t xml:space="preserve">Лекарственная форма, дозировка, упаковка (полная)</t>
  </si>
  <si>
    <t xml:space="preserve">Владелец РУ/производитель/упаковщик/Выпускающий контроль</t>
  </si>
  <si>
    <t xml:space="preserve">Код АТХ</t>
  </si>
  <si>
    <t xml:space="preserve">Коли-
чество в потреб. упаков-
ке</t>
  </si>
  <si>
    <t xml:space="preserve">Предельная цена руб. без НДС</t>
  </si>
  <si>
    <t xml:space="preserve">Цена указана для первич. упаковки</t>
  </si>
  <si>
    <t xml:space="preserve">№ РУ</t>
  </si>
  <si>
    <t xml:space="preserve">Дата регистрации цены
(№ решения)</t>
  </si>
  <si>
    <t xml:space="preserve">Штрих-код (EAN13)</t>
  </si>
  <si>
    <t xml:space="preserve">Дата вступления в силу</t>
  </si>
  <si>
    <t xml:space="preserve">цена за ед.</t>
  </si>
  <si>
    <t xml:space="preserve">Умифеновир</t>
  </si>
  <si>
    <t xml:space="preserve">капсулы, 100 мг, 10 шт. - упаковки ячейковые контурные (1)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</si>
  <si>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</si>
  <si>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 xml:space="preserve">J05AX13</t>
  </si>
  <si>
    <t xml:space="preserve">ЛП-№(002212)-(РГ-RU)</t>
  </si>
  <si>
    <t xml:space="preserve">12.07.2023 
25-7-4257030-ОПР-изм</t>
  </si>
  <si>
    <t xml:space="preserve">4660153656309</t>
  </si>
  <si>
    <t xml:space="preserve">капсулы, 100 мг, 10 шт. - упаковки ячейковые контурные (2)  - пачки картонные</t>
  </si>
  <si>
    <t xml:space="preserve">4660153656316</t>
  </si>
  <si>
    <t xml:space="preserve">капсулы, 100 мг, 10 шт. - упаковки ячейковые контурные (4)  - пачки картонные</t>
  </si>
  <si>
    <t xml:space="preserve">27.12.2024 
25-7-4312425-изм</t>
  </si>
  <si>
    <t xml:space="preserve">4660153656330</t>
  </si>
  <si>
    <t xml:space="preserve">капсулы, 100 мг, 10 шт. - упаковки ячейковые контурные (3)  - пачки картонные</t>
  </si>
  <si>
    <t xml:space="preserve">12.07.2023 
25-7-4257030-изм</t>
  </si>
  <si>
    <t xml:space="preserve">4660153656323</t>
  </si>
  <si>
    <t xml:space="preserve">Кофлурин®-Эйч</t>
  </si>
  <si>
    <t xml:space="preserve">Вл.Хетеро Лабс Лимитед, Индия (000000000000); Вып.к.Перв.Уп.Втор.Уп.Пр.Общество с ограниченной ответственностью "МАКИЗ-ФАРМА" (ООО "МАКИЗ-ФАРМА"), Россия (7722767217); </t>
  </si>
  <si>
    <t xml:space="preserve">ЛП-№(014817)-(РГ-RU)</t>
  </si>
  <si>
    <t xml:space="preserve">07.07.2026 
1170/25-26</t>
  </si>
  <si>
    <t xml:space="preserve">4610011975622</t>
  </si>
  <si>
    <t xml:space="preserve">Вл.Вып.к.Перв.Уп.Втор.Уп.Пр.Общество с ограниченной ответственностью "ПРАНАФАРМ" (ООО "ПРАНАФАРМ"), Россия; </t>
  </si>
  <si>
    <t xml:space="preserve">ЛП-№(013998)-(РГ-RU)</t>
  </si>
  <si>
    <t xml:space="preserve">02.06.2026 
899/25-26</t>
  </si>
  <si>
    <t xml:space="preserve">4610188929961</t>
  </si>
  <si>
    <t xml:space="preserve">4610188929954</t>
  </si>
  <si>
    <t xml:space="preserve">Мисуфер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</si>
  <si>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</si>
  <si>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 xml:space="preserve">ЛП-№(003317)-(РГ-RU)</t>
  </si>
  <si>
    <t xml:space="preserve">19.12.2023 
1964/20-23</t>
  </si>
  <si>
    <t xml:space="preserve">4603988046341</t>
  </si>
  <si>
    <t xml:space="preserve">Умифеновир Медисорб</t>
  </si>
  <si>
    <t xml:space="preserve">Вл.Вып.к.Перв.Уп.Втор.Уп.Пр.Акционерное общество "Медисорб" (АО "Медисорб"), Россия (5908002499); </t>
  </si>
  <si>
    <t xml:space="preserve">ЛП-№(009741)-(РГ-RU)</t>
  </si>
  <si>
    <t xml:space="preserve">25.06.2025 
937/20-25</t>
  </si>
  <si>
    <t xml:space="preserve">4603182018588</t>
  </si>
  <si>
    <t xml:space="preserve">4603182018564</t>
  </si>
  <si>
    <t xml:space="preserve">4610011975615</t>
  </si>
  <si>
    <t xml:space="preserve">13.10.2025 
1623/20-25</t>
  </si>
  <si>
    <t xml:space="preserve">4603988046334</t>
  </si>
  <si>
    <t xml:space="preserve">капсулы, 100 мг, 5 шт. - упаковки ячейковые контурные (4)  - пачки картонные</t>
  </si>
  <si>
    <t xml:space="preserve">4603988046310</t>
  </si>
  <si>
    <t xml:space="preserve">4610188929947</t>
  </si>
  <si>
    <t xml:space="preserve">4603988046327</t>
  </si>
  <si>
    <t xml:space="preserve">капсулы, 100 мг, 5 шт. - упаковки ячейковые контурные (2)  - пачки картонные</t>
  </si>
  <si>
    <t xml:space="preserve">4603988046303</t>
  </si>
  <si>
    <t xml:space="preserve">4610188929930</t>
  </si>
  <si>
    <t xml:space="preserve">УМИФЕНОВИР-ФАРМСТАНДАРТ</t>
  </si>
  <si>
    <t xml:space="preserve">Вл.Открытое акционерное общество "Фармстандарт-Лексредства" (ОАО "Фармстандарт-Лексредства"), Россия; Вып.к.Перв.Уп.Втор.Уп.Пр.Открытое акционерное общество "Фармстандарт-Лексредства" (ОАО "Фармстандарт-Лексредства"), Россия (4631002737); </t>
  </si>
  <si>
    <t xml:space="preserve">ЛП-№(012270)-(РГ-RU)</t>
  </si>
  <si>
    <t xml:space="preserve">11.03.2026 
311/25-26</t>
  </si>
  <si>
    <t xml:space="preserve">4601669022226</t>
  </si>
  <si>
    <t xml:space="preserve">4610011975608</t>
  </si>
  <si>
    <t xml:space="preserve">4610011975592</t>
  </si>
  <si>
    <t xml:space="preserve">11.08.2026 
1454/25-26</t>
  </si>
  <si>
    <t xml:space="preserve">Арбидол</t>
  </si>
  <si>
    <t xml:space="preserve">Вл.Акционерное общество "Отисифарм" (АО "Отисифарм"), Россия (5047149534); Вып.к.Перв.Уп.Втор.Уп.Пр.Акционерное общество "Отисифарм Про"  (АО "Отисифарм Про"), Россия, Россия (3906398964); </t>
  </si>
  <si>
    <t xml:space="preserve">Р N003610/01</t>
  </si>
  <si>
    <t xml:space="preserve">27.06.2023 
884/20-23</t>
  </si>
  <si>
    <t xml:space="preserve">4650277060298</t>
  </si>
  <si>
    <t xml:space="preserve">Арбидол®</t>
  </si>
  <si>
    <t xml:space="preserve">ЛП-№(005118)-(РГ-RU)</t>
  </si>
  <si>
    <t xml:space="preserve">10.07.2024 
25-7-4291015-изм</t>
  </si>
  <si>
    <t xml:space="preserve">25.11.2024 
1770/20-24</t>
  </si>
  <si>
    <t xml:space="preserve">Вл.Акционерное общество "Отисифарм" (АО "Отисифарм"), Россия (5047149534); Вып.к.Перв.Уп.Втор.Уп.Пр.Открытое акционерное общество "Фармстандарт-Лексредства" (ОАО "Фармстандарт-Лексредства"), Россия (4631002737); </t>
  </si>
  <si>
    <t xml:space="preserve">4601669004604</t>
  </si>
  <si>
    <t xml:space="preserve">4601669018731</t>
  </si>
  <si>
    <t xml:space="preserve">Вл.Вып.к.Перв.Уп.Втор.Уп.Пр.Акционерное общество "Отисифарм Про" (АО "Отисифарм Про"), Россия (3906398964); </t>
  </si>
  <si>
    <t xml:space="preserve">17.06.2026 
25-7-4366084-изм</t>
  </si>
  <si>
    <t xml:space="preserve">4650277061318</t>
  </si>
  <si>
    <t xml:space="preserve">Вл.Акционерное общество "Отисифарм Про" (АО "Отисифарм Про"), Россия (3906398964); Вып.к.Перв.Уп.Втор.Уп.Пр.Открытое акционерное общество "Фармстандарт-Лексредства" (ОАО "Фармстандарт-Лексредства"), Россия (4631002737); </t>
  </si>
  <si>
    <t xml:space="preserve">4650277060281</t>
  </si>
  <si>
    <t xml:space="preserve">4650277060267</t>
  </si>
  <si>
    <t xml:space="preserve">4601669004581</t>
  </si>
  <si>
    <t xml:space="preserve">Вл.Акционерное общество "Отисифарм" (АО "Отисифарм"), Россия (5047149534); Вып.к.Перв.Уп.Втор.Уп.Пр.Акционерное общество "Отисифарм Про" (АО "Отисифарм Про"), Россия (3906398964); </t>
  </si>
  <si>
    <t xml:space="preserve">20.11.2025 
1874/20-25</t>
  </si>
  <si>
    <t xml:space="preserve">4601669018724</t>
  </si>
  <si>
    <t xml:space="preserve">4650277061301</t>
  </si>
  <si>
    <t xml:space="preserve">4601669018717</t>
  </si>
  <si>
    <t xml:space="preserve">4650277061295</t>
  </si>
  <si>
    <t xml:space="preserve">29.07.2026 
1352/25-26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</si>
</sst>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@"/>
    <numFmt numFmtId="166" formatCode="0%"/>
    <numFmt numFmtId="167" formatCode="_-* #,##0.00_р_._-;\-* #,##0.00_р_._-;_-* \-??_р_._-;_-@_-"/>
    <numFmt numFmtId="168" formatCode="#,##0.00"/>
    <numFmt numFmtId="169" formatCode="0.0000"/>
    <numFmt numFmtId="170" formatCode="#,##0"/>
    <numFmt numFmtId="171" formatCode="0.00"/>
    <numFmt numFmtId="172" formatCode="[$-419]###\ ###"/>
    <numFmt numFmtId="173" formatCode="[$-419]###\ ###\ ##0.00"/>
    <numFmt numFmtId="174" formatCode="dd/mm/yyyy"/>
  </numFmts>
  <fonts count="24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9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12529"/>
      <name val="Times New Roman"/>
      <family val="1"/>
      <charset val="1"/>
    </font>
    <font>
      <sz val="12"/>
      <color rgb="FF212529"/>
      <name val="Times New Roman"/>
      <family val="1"/>
      <charset val="204"/>
    </font>
    <font>
      <sz val="12"/>
      <color theme="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b val="true"/>
      <sz val="8"/>
      <color rgb="FF000000"/>
      <name val="Times New Roman"/>
      <family val="0"/>
      <charset val="204"/>
    </font>
    <font>
      <sz val="11"/>
      <color rgb="FF000000"/>
      <name val="Calibri"/>
      <family val="0"/>
      <charset val="204"/>
    </font>
    <font>
      <sz val="10"/>
      <color rgb="FF000000"/>
      <name val="Calibri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5F5F5"/>
      </patternFill>
    </fill>
    <fill>
      <patternFill patternType="solid">
        <fgColor rgb="FFF5F5F5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2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8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8" fillId="0" borderId="0" xfId="22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0" fontId="8" fillId="0" borderId="0" xfId="2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1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1" xfId="2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8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8" fillId="0" borderId="1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11" fillId="0" borderId="1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15" fillId="0" borderId="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5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8" fillId="0" borderId="1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8" fillId="0" borderId="1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22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8" fillId="0" borderId="1" xf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15" fillId="2" borderId="1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8" fillId="0" borderId="1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5" fillId="0" borderId="1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8" fillId="0" borderId="1" xfId="2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2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19" fillId="0" borderId="0" xfId="22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22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1" fillId="3" borderId="1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1" xfId="0" applyFont="true" applyBorder="true" applyAlignment="true" applyProtection="true">
      <alignment horizontal="left" vertical="top" textRotation="0" wrapText="true" indent="0" shrinkToFit="false" readingOrder="1"/>
      <protection locked="false" hidden="false"/>
    </xf>
    <xf numFmtId="164" fontId="22" fillId="0" borderId="1" xfId="0" applyFont="true" applyBorder="true" applyAlignment="true" applyProtection="true">
      <alignment horizontal="general" vertical="top" textRotation="0" wrapText="true" indent="0" shrinkToFit="false" readingOrder="1"/>
      <protection locked="false" hidden="false"/>
    </xf>
    <xf numFmtId="172" fontId="22" fillId="0" borderId="1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73" fontId="22" fillId="0" borderId="1" xfId="0" applyFont="true" applyBorder="true" applyAlignment="true" applyProtection="true">
      <alignment horizontal="general" vertical="top" textRotation="0" wrapText="true" indent="0" shrinkToFit="false" readingOrder="1"/>
      <protection locked="false" hidden="false"/>
    </xf>
    <xf numFmtId="164" fontId="22" fillId="0" borderId="1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64" fontId="23" fillId="0" borderId="1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74" fontId="23" fillId="0" borderId="1" xfId="0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71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3" xfId="20"/>
    <cellStyle name="xl29" xfId="21"/>
    <cellStyle name="Обычный 2" xfId="22"/>
    <cellStyle name="Обычный 2 2" xfId="23"/>
    <cellStyle name="Обычный 3" xfId="24"/>
    <cellStyle name="Обычный 4" xfId="25"/>
    <cellStyle name="Обычный 5" xfId="26"/>
    <cellStyle name="Процентный 2" xfId="27"/>
    <cellStyle name="Финансовый 2" xfId="2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17</xdr:col>
      <xdr:colOff>609480</xdr:colOff>
      <xdr:row>8</xdr:row>
      <xdr:rowOff>399960</xdr:rowOff>
    </xdr:from>
    <xdr:to>
      <xdr:col>17</xdr:col>
      <xdr:colOff>609480</xdr:colOff>
      <xdr:row>8</xdr:row>
      <xdr:rowOff>638640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16953840" y="4010040"/>
          <a:ext cx="0" cy="2386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17</xdr:col>
      <xdr:colOff>104760</xdr:colOff>
      <xdr:row>8</xdr:row>
      <xdr:rowOff>374760</xdr:rowOff>
    </xdr:from>
    <xdr:to>
      <xdr:col>17</xdr:col>
      <xdr:colOff>1143360</xdr:colOff>
      <xdr:row>8</xdr:row>
      <xdr:rowOff>626400</xdr:rowOff>
    </xdr:to>
    <xdr:pic>
      <xdr:nvPicPr>
        <xdr:cNvPr id="1" name="Рисунок 5" descr=""/>
        <xdr:cNvPicPr/>
      </xdr:nvPicPr>
      <xdr:blipFill>
        <a:blip r:embed="rId2"/>
        <a:stretch/>
      </xdr:blipFill>
      <xdr:spPr>
        <a:xfrm>
          <a:off x="16449120" y="3984840"/>
          <a:ext cx="1038600" cy="2516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20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K19" activeCellId="0" sqref="K19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9"/>
    <col collapsed="false" customWidth="true" hidden="false" outlineLevel="0" max="2" min="2" style="2" width="27.42"/>
    <col collapsed="false" customWidth="true" hidden="false" outlineLevel="0" max="3" min="3" style="2" width="7.42"/>
    <col collapsed="false" customWidth="true" hidden="false" outlineLevel="0" max="4" min="4" style="2" width="35.51"/>
    <col collapsed="false" customWidth="true" hidden="false" outlineLevel="0" max="5" min="5" style="2" width="18"/>
    <col collapsed="false" customWidth="true" hidden="false" outlineLevel="0" max="6" min="6" style="3" width="10.85"/>
    <col collapsed="false" customWidth="true" hidden="false" outlineLevel="0" max="8" min="7" style="3" width="10.57"/>
    <col collapsed="false" customWidth="false" hidden="false" outlineLevel="0" max="10" min="9" style="2" width="9.14"/>
    <col collapsed="false" customWidth="true" hidden="false" outlineLevel="0" max="11" min="11" style="4" width="11.85"/>
    <col collapsed="false" customWidth="true" hidden="false" outlineLevel="0" max="12" min="12" style="1" width="11.85"/>
    <col collapsed="false" customWidth="true" hidden="false" outlineLevel="0" max="13" min="13" style="2" width="11.29"/>
    <col collapsed="false" customWidth="true" hidden="false" outlineLevel="0" max="14" min="14" style="2" width="14.57"/>
    <col collapsed="false" customWidth="true" hidden="false" outlineLevel="0" max="15" min="15" style="2" width="10"/>
    <col collapsed="false" customWidth="true" hidden="false" outlineLevel="0" max="16" min="16" style="5" width="11.85"/>
    <col collapsed="false" customWidth="true" hidden="false" outlineLevel="0" max="17" min="17" style="2" width="12.86"/>
    <col collapsed="false" customWidth="true" hidden="false" outlineLevel="0" max="18" min="18" style="2" width="19.29"/>
    <col collapsed="false" customWidth="false" hidden="false" outlineLevel="0" max="16368" min="19" style="2" width="9.14"/>
    <col collapsed="false" customWidth="true" hidden="false" outlineLevel="0" max="16380" min="16370" style="0" width="11.53"/>
    <col collapsed="false" customWidth="true" hidden="false" outlineLevel="0" max="16384" min="16381" style="6" width="11.53"/>
  </cols>
  <sheetData>
    <row r="1" customFormat="false" ht="12.75" hidden="false" customHeight="true" outlineLevel="0" collapsed="false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customFormat="false" ht="15.75" hidden="false" customHeight="false" outlineLevel="0" collapsed="false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customFormat="false" ht="15.75" hidden="false" customHeight="tru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customFormat="false" ht="29.25" hidden="false" customHeight="true" outlineLevel="0" collapsed="false">
      <c r="A4" s="10" t="s">
        <v>2</v>
      </c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customFormat="false" ht="14.25" hidden="false" customHeight="true" outlineLevel="0" collapsed="false">
      <c r="A5" s="10" t="s">
        <v>4</v>
      </c>
      <c r="B5" s="10"/>
      <c r="C5" s="10"/>
      <c r="D5" s="11" t="s">
        <v>5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customFormat="false" ht="15.75" hidden="false" customHeight="false" outlineLevel="0" collapsed="false">
      <c r="A6" s="12" t="s">
        <v>6</v>
      </c>
      <c r="B6" s="12"/>
      <c r="C6" s="12"/>
      <c r="D6" s="13" t="s">
        <v>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customFormat="false" ht="51" hidden="false" customHeight="true" outlineLevel="0" collapsed="false">
      <c r="A7" s="14" t="s">
        <v>8</v>
      </c>
      <c r="B7" s="14" t="s">
        <v>9</v>
      </c>
      <c r="C7" s="14" t="s">
        <v>10</v>
      </c>
      <c r="D7" s="14" t="s">
        <v>11</v>
      </c>
      <c r="E7" s="14" t="s">
        <v>12</v>
      </c>
      <c r="F7" s="15" t="s">
        <v>13</v>
      </c>
      <c r="G7" s="15"/>
      <c r="H7" s="15"/>
      <c r="I7" s="15"/>
      <c r="J7" s="15"/>
      <c r="K7" s="16" t="s">
        <v>14</v>
      </c>
      <c r="L7" s="16"/>
      <c r="M7" s="14" t="s">
        <v>15</v>
      </c>
      <c r="N7" s="14" t="s">
        <v>16</v>
      </c>
      <c r="O7" s="14" t="s">
        <v>17</v>
      </c>
      <c r="P7" s="17" t="s">
        <v>18</v>
      </c>
      <c r="Q7" s="14" t="s">
        <v>19</v>
      </c>
      <c r="R7" s="18" t="s">
        <v>20</v>
      </c>
    </row>
    <row r="8" customFormat="false" ht="129.75" hidden="false" customHeight="true" outlineLevel="0" collapsed="false">
      <c r="A8" s="14"/>
      <c r="B8" s="14"/>
      <c r="C8" s="14"/>
      <c r="D8" s="14"/>
      <c r="E8" s="14"/>
      <c r="F8" s="14" t="s">
        <v>21</v>
      </c>
      <c r="G8" s="14"/>
      <c r="H8" s="14"/>
      <c r="I8" s="14"/>
      <c r="J8" s="14" t="s">
        <v>22</v>
      </c>
      <c r="K8" s="19" t="s">
        <v>23</v>
      </c>
      <c r="L8" s="18" t="s">
        <v>24</v>
      </c>
      <c r="M8" s="14" t="s">
        <v>25</v>
      </c>
      <c r="N8" s="20" t="s">
        <v>26</v>
      </c>
      <c r="O8" s="14"/>
      <c r="P8" s="17"/>
      <c r="Q8" s="14"/>
      <c r="R8" s="18"/>
    </row>
    <row r="9" customFormat="false" ht="76.5" hidden="false" customHeight="true" outlineLevel="0" collapsed="false">
      <c r="A9" s="14"/>
      <c r="B9" s="14"/>
      <c r="C9" s="14"/>
      <c r="D9" s="14"/>
      <c r="E9" s="14"/>
      <c r="F9" s="21" t="s">
        <v>27</v>
      </c>
      <c r="G9" s="21" t="s">
        <v>28</v>
      </c>
      <c r="H9" s="21" t="s">
        <v>29</v>
      </c>
      <c r="I9" s="22" t="s">
        <v>30</v>
      </c>
      <c r="J9" s="14"/>
      <c r="K9" s="19"/>
      <c r="L9" s="18"/>
      <c r="M9" s="14"/>
      <c r="N9" s="20"/>
      <c r="O9" s="14"/>
      <c r="P9" s="17"/>
      <c r="Q9" s="14"/>
      <c r="R9" s="18"/>
    </row>
    <row r="10" s="28" customFormat="true" ht="14.9" hidden="false" customHeight="true" outlineLevel="0" collapsed="false">
      <c r="A10" s="14" t="n">
        <v>1</v>
      </c>
      <c r="B10" s="15" t="n">
        <v>2</v>
      </c>
      <c r="C10" s="15" t="n">
        <v>3</v>
      </c>
      <c r="D10" s="15" t="n">
        <v>4</v>
      </c>
      <c r="E10" s="15" t="n">
        <v>5</v>
      </c>
      <c r="F10" s="23" t="n">
        <v>6</v>
      </c>
      <c r="G10" s="24" t="n">
        <v>7</v>
      </c>
      <c r="H10" s="25" t="n">
        <v>8</v>
      </c>
      <c r="I10" s="25" t="n">
        <v>10</v>
      </c>
      <c r="J10" s="25" t="n">
        <v>11</v>
      </c>
      <c r="K10" s="25" t="n">
        <v>12</v>
      </c>
      <c r="L10" s="26" t="s">
        <v>31</v>
      </c>
      <c r="M10" s="27" t="n">
        <v>13</v>
      </c>
      <c r="N10" s="15" t="n">
        <v>14</v>
      </c>
      <c r="O10" s="26" t="n">
        <v>15</v>
      </c>
      <c r="P10" s="27" t="n">
        <v>16</v>
      </c>
      <c r="Q10" s="15" t="n">
        <v>17</v>
      </c>
      <c r="R10" s="15" t="s">
        <v>32</v>
      </c>
      <c r="XEO10" s="6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6"/>
      <c r="XFB10" s="6"/>
      <c r="XFC10" s="6"/>
      <c r="XFD10" s="6"/>
    </row>
    <row r="11" s="28" customFormat="true" ht="89.55" hidden="false" customHeight="true" outlineLevel="0" collapsed="false">
      <c r="A11" s="29" t="n">
        <v>1</v>
      </c>
      <c r="B11" s="30" t="s">
        <v>33</v>
      </c>
      <c r="C11" s="31" t="s">
        <v>34</v>
      </c>
      <c r="D11" s="32" t="s">
        <v>35</v>
      </c>
      <c r="E11" s="33" t="s">
        <v>36</v>
      </c>
      <c r="F11" s="34" t="n">
        <f aca="false">ROUND(464/110*100/114*100/20,2)</f>
        <v>18.5</v>
      </c>
      <c r="G11" s="34" t="n">
        <f aca="false">ROUND(412.98/20,2)</f>
        <v>20.65</v>
      </c>
      <c r="H11" s="34" t="n">
        <f aca="false">ROUND(247.03/20,2)</f>
        <v>12.35</v>
      </c>
      <c r="I11" s="34" t="n">
        <f aca="false">ROUND(AVERAGE(F11:H11),2)</f>
        <v>17.17</v>
      </c>
      <c r="J11" s="35" t="n">
        <f aca="false">STDEV(F11:H11)/AVERAGE(F11:H11)</f>
        <v>0.250930965259459</v>
      </c>
      <c r="K11" s="36" t="n">
        <f aca="false">Лист2!M3</f>
        <v>18.535</v>
      </c>
      <c r="L11" s="36" t="n">
        <f aca="false">Лист2!M47</f>
        <v>25.8315</v>
      </c>
      <c r="M11" s="37" t="s">
        <v>37</v>
      </c>
      <c r="N11" s="38" t="s">
        <v>38</v>
      </c>
      <c r="O11" s="39" t="s">
        <v>39</v>
      </c>
      <c r="P11" s="40" t="n">
        <v>1000</v>
      </c>
      <c r="Q11" s="41" t="n">
        <f aca="false">ROUND(MIN(I11,K11,L11)/100*114/100*110,2)</f>
        <v>21.53</v>
      </c>
      <c r="R11" s="42" t="n">
        <f aca="false">ROUND(Q11*P11,2)</f>
        <v>21530</v>
      </c>
      <c r="XEO11" s="43"/>
      <c r="XEP11" s="0"/>
      <c r="XEQ11" s="0"/>
      <c r="XER11" s="0"/>
      <c r="XES11" s="0"/>
      <c r="XET11" s="0"/>
      <c r="XEU11" s="0"/>
      <c r="XEV11" s="0"/>
      <c r="XEW11" s="0"/>
      <c r="XEX11" s="0"/>
      <c r="XEY11" s="0"/>
      <c r="XEZ11" s="0"/>
      <c r="XFA11" s="43"/>
      <c r="XFB11" s="43"/>
      <c r="XFC11" s="43"/>
      <c r="XFD11" s="43"/>
    </row>
    <row r="12" customFormat="false" ht="15.75" hidden="false" customHeight="false" outlineLevel="0" collapsed="false">
      <c r="D12" s="44" t="s">
        <v>40</v>
      </c>
      <c r="R12" s="45" t="n">
        <f aca="false">SUM(R11)</f>
        <v>21530</v>
      </c>
    </row>
    <row r="14" customFormat="false" ht="28.85" hidden="false" customHeight="true" outlineLevel="0" collapsed="false">
      <c r="B14" s="46" t="s">
        <v>41</v>
      </c>
      <c r="C14" s="46"/>
      <c r="D14" s="46"/>
      <c r="E14" s="46"/>
    </row>
    <row r="16" customFormat="false" ht="15.75" hidden="false" customHeight="false" outlineLevel="0" collapsed="false">
      <c r="B16" s="47" t="s">
        <v>42</v>
      </c>
      <c r="E16" s="3" t="n">
        <f aca="false">R12</f>
        <v>21530</v>
      </c>
    </row>
    <row r="18" customFormat="false" ht="15.75" hidden="false" customHeight="false" outlineLevel="0" collapsed="false">
      <c r="B18" s="2" t="s">
        <v>43</v>
      </c>
    </row>
    <row r="20" customFormat="false" ht="15.75" hidden="false" customHeight="false" outlineLevel="0" collapsed="false">
      <c r="D20" s="48"/>
    </row>
  </sheetData>
  <mergeCells count="27">
    <mergeCell ref="A1:R1"/>
    <mergeCell ref="A2:R2"/>
    <mergeCell ref="A3:R3"/>
    <mergeCell ref="A4:C4"/>
    <mergeCell ref="D4:R4"/>
    <mergeCell ref="A5:C5"/>
    <mergeCell ref="D5:R5"/>
    <mergeCell ref="A6:C6"/>
    <mergeCell ref="D6:R6"/>
    <mergeCell ref="A7:A9"/>
    <mergeCell ref="B7:B9"/>
    <mergeCell ref="C7:C9"/>
    <mergeCell ref="D7:D9"/>
    <mergeCell ref="E7:E9"/>
    <mergeCell ref="F7:J7"/>
    <mergeCell ref="K7:L7"/>
    <mergeCell ref="O7:O9"/>
    <mergeCell ref="P7:P9"/>
    <mergeCell ref="Q7:Q9"/>
    <mergeCell ref="R7:R9"/>
    <mergeCell ref="F8:I8"/>
    <mergeCell ref="J8:J9"/>
    <mergeCell ref="K8:K9"/>
    <mergeCell ref="L8:L9"/>
    <mergeCell ref="M8:M9"/>
    <mergeCell ref="N8:N9"/>
    <mergeCell ref="B14:E14"/>
  </mergeCells>
  <printOptions headings="false" gridLines="false" gridLinesSet="true" horizontalCentered="false" verticalCentered="false"/>
  <pageMargins left="0.196527777777778" right="0.196527777777778" top="0.157638888888889" bottom="0.157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4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8" min="8" style="6" width="4.87"/>
    <col collapsed="false" customWidth="true" hidden="false" outlineLevel="0" max="9" min="9" style="6" width="20.85"/>
  </cols>
  <sheetData>
    <row r="1" customFormat="false" ht="13.8" hidden="false" customHeight="false" outlineLevel="0" collapsed="false"/>
    <row r="2" customFormat="false" ht="73.1" hidden="false" customHeight="false" outlineLevel="0" collapsed="false">
      <c r="A2" s="49" t="s">
        <v>44</v>
      </c>
      <c r="B2" s="49" t="s">
        <v>45</v>
      </c>
      <c r="C2" s="49" t="s">
        <v>46</v>
      </c>
      <c r="D2" s="49" t="s">
        <v>47</v>
      </c>
      <c r="E2" s="49" t="s">
        <v>48</v>
      </c>
      <c r="F2" s="49" t="s">
        <v>49</v>
      </c>
      <c r="G2" s="49" t="s">
        <v>50</v>
      </c>
      <c r="H2" s="49" t="s">
        <v>51</v>
      </c>
      <c r="I2" s="49" t="s">
        <v>52</v>
      </c>
      <c r="J2" s="49" t="s">
        <v>53</v>
      </c>
      <c r="K2" s="49" t="s">
        <v>54</v>
      </c>
      <c r="L2" s="49" t="s">
        <v>55</v>
      </c>
      <c r="M2" s="50" t="s">
        <v>56</v>
      </c>
    </row>
    <row r="3" customFormat="false" ht="18.65" hidden="false" customHeight="true" outlineLevel="0" collapsed="false">
      <c r="A3" s="51" t="s">
        <v>57</v>
      </c>
      <c r="B3" s="52" t="s">
        <v>57</v>
      </c>
      <c r="C3" s="52" t="s">
        <v>58</v>
      </c>
      <c r="D3" s="52" t="s">
        <v>59</v>
      </c>
      <c r="E3" s="52" t="s">
        <v>60</v>
      </c>
      <c r="F3" s="53" t="n">
        <v>10</v>
      </c>
      <c r="G3" s="54" t="n">
        <v>185.35</v>
      </c>
      <c r="H3" s="55"/>
      <c r="I3" s="52" t="s">
        <v>61</v>
      </c>
      <c r="J3" s="55" t="s">
        <v>62</v>
      </c>
      <c r="K3" s="56" t="s">
        <v>63</v>
      </c>
      <c r="L3" s="57" t="n">
        <v>45119</v>
      </c>
      <c r="M3" s="58" t="n">
        <f aca="false">G3/F3</f>
        <v>18.535</v>
      </c>
    </row>
    <row r="4" customFormat="false" ht="18.65" hidden="false" customHeight="true" outlineLevel="0" collapsed="false">
      <c r="A4" s="51" t="s">
        <v>57</v>
      </c>
      <c r="B4" s="52" t="s">
        <v>57</v>
      </c>
      <c r="C4" s="52" t="s">
        <v>64</v>
      </c>
      <c r="D4" s="52" t="s">
        <v>59</v>
      </c>
      <c r="E4" s="52" t="s">
        <v>60</v>
      </c>
      <c r="F4" s="53" t="n">
        <v>20</v>
      </c>
      <c r="G4" s="54" t="n">
        <v>370.8</v>
      </c>
      <c r="H4" s="55"/>
      <c r="I4" s="52" t="s">
        <v>61</v>
      </c>
      <c r="J4" s="55" t="s">
        <v>62</v>
      </c>
      <c r="K4" s="56" t="s">
        <v>65</v>
      </c>
      <c r="L4" s="57" t="n">
        <v>45119</v>
      </c>
      <c r="M4" s="58" t="n">
        <f aca="false">G4/F4</f>
        <v>18.54</v>
      </c>
    </row>
    <row r="5" customFormat="false" ht="18.65" hidden="false" customHeight="true" outlineLevel="0" collapsed="false">
      <c r="A5" s="51" t="s">
        <v>57</v>
      </c>
      <c r="B5" s="52" t="s">
        <v>57</v>
      </c>
      <c r="C5" s="52" t="s">
        <v>66</v>
      </c>
      <c r="D5" s="52" t="s">
        <v>59</v>
      </c>
      <c r="E5" s="52" t="s">
        <v>60</v>
      </c>
      <c r="F5" s="53" t="n">
        <v>40</v>
      </c>
      <c r="G5" s="54" t="n">
        <v>741.6</v>
      </c>
      <c r="H5" s="55"/>
      <c r="I5" s="52" t="s">
        <v>61</v>
      </c>
      <c r="J5" s="55" t="s">
        <v>67</v>
      </c>
      <c r="K5" s="56" t="s">
        <v>68</v>
      </c>
      <c r="L5" s="57" t="n">
        <v>45653</v>
      </c>
      <c r="M5" s="58" t="n">
        <f aca="false">G5/F5</f>
        <v>18.54</v>
      </c>
    </row>
    <row r="6" customFormat="false" ht="18.65" hidden="false" customHeight="true" outlineLevel="0" collapsed="false">
      <c r="A6" s="51" t="s">
        <v>57</v>
      </c>
      <c r="B6" s="52" t="s">
        <v>57</v>
      </c>
      <c r="C6" s="52" t="s">
        <v>69</v>
      </c>
      <c r="D6" s="52" t="s">
        <v>59</v>
      </c>
      <c r="E6" s="52" t="s">
        <v>60</v>
      </c>
      <c r="F6" s="53" t="n">
        <v>30</v>
      </c>
      <c r="G6" s="54" t="n">
        <v>556.2</v>
      </c>
      <c r="H6" s="55"/>
      <c r="I6" s="52" t="s">
        <v>61</v>
      </c>
      <c r="J6" s="55" t="s">
        <v>70</v>
      </c>
      <c r="K6" s="56" t="s">
        <v>71</v>
      </c>
      <c r="L6" s="57" t="n">
        <v>45119</v>
      </c>
      <c r="M6" s="58" t="n">
        <f aca="false">G6/F6</f>
        <v>18.54</v>
      </c>
    </row>
    <row r="7" customFormat="false" ht="18.65" hidden="false" customHeight="true" outlineLevel="0" collapsed="false">
      <c r="A7" s="51" t="s">
        <v>57</v>
      </c>
      <c r="B7" s="52" t="s">
        <v>72</v>
      </c>
      <c r="C7" s="52" t="s">
        <v>66</v>
      </c>
      <c r="D7" s="52" t="s">
        <v>73</v>
      </c>
      <c r="E7" s="52" t="s">
        <v>60</v>
      </c>
      <c r="F7" s="53" t="n">
        <v>40</v>
      </c>
      <c r="G7" s="54" t="n">
        <v>760.94</v>
      </c>
      <c r="H7" s="55"/>
      <c r="I7" s="52" t="s">
        <v>74</v>
      </c>
      <c r="J7" s="55" t="s">
        <v>75</v>
      </c>
      <c r="K7" s="56" t="s">
        <v>76</v>
      </c>
      <c r="L7" s="57" t="n">
        <v>46210</v>
      </c>
      <c r="M7" s="58" t="n">
        <f aca="false">G7/F7</f>
        <v>19.0235</v>
      </c>
    </row>
    <row r="8" customFormat="false" ht="18.65" hidden="false" customHeight="true" outlineLevel="0" collapsed="false">
      <c r="A8" s="51" t="s">
        <v>57</v>
      </c>
      <c r="B8" s="52" t="s">
        <v>33</v>
      </c>
      <c r="C8" s="52" t="s">
        <v>66</v>
      </c>
      <c r="D8" s="52" t="s">
        <v>77</v>
      </c>
      <c r="E8" s="52" t="s">
        <v>60</v>
      </c>
      <c r="F8" s="53" t="n">
        <v>40</v>
      </c>
      <c r="G8" s="54" t="n">
        <v>762.69</v>
      </c>
      <c r="H8" s="55"/>
      <c r="I8" s="52" t="s">
        <v>78</v>
      </c>
      <c r="J8" s="55" t="s">
        <v>79</v>
      </c>
      <c r="K8" s="56" t="s">
        <v>80</v>
      </c>
      <c r="L8" s="57" t="n">
        <v>46175</v>
      </c>
      <c r="M8" s="58" t="n">
        <f aca="false">G8/F8</f>
        <v>19.06725</v>
      </c>
    </row>
    <row r="9" customFormat="false" ht="18.65" hidden="false" customHeight="true" outlineLevel="0" collapsed="false">
      <c r="A9" s="51" t="s">
        <v>57</v>
      </c>
      <c r="B9" s="52" t="s">
        <v>33</v>
      </c>
      <c r="C9" s="52" t="s">
        <v>69</v>
      </c>
      <c r="D9" s="52" t="s">
        <v>77</v>
      </c>
      <c r="E9" s="52" t="s">
        <v>60</v>
      </c>
      <c r="F9" s="53" t="n">
        <v>30</v>
      </c>
      <c r="G9" s="54" t="n">
        <v>572.02</v>
      </c>
      <c r="H9" s="55"/>
      <c r="I9" s="52" t="s">
        <v>78</v>
      </c>
      <c r="J9" s="55" t="s">
        <v>79</v>
      </c>
      <c r="K9" s="56" t="s">
        <v>81</v>
      </c>
      <c r="L9" s="57" t="n">
        <v>46175</v>
      </c>
      <c r="M9" s="58" t="n">
        <f aca="false">G9/F9</f>
        <v>19.0673333333333</v>
      </c>
    </row>
    <row r="10" customFormat="false" ht="18.65" hidden="false" customHeight="true" outlineLevel="0" collapsed="false">
      <c r="A10" s="51" t="s">
        <v>57</v>
      </c>
      <c r="B10" s="52" t="s">
        <v>82</v>
      </c>
      <c r="C10" s="52" t="s">
        <v>66</v>
      </c>
      <c r="D10" s="52" t="s">
        <v>83</v>
      </c>
      <c r="E10" s="52" t="s">
        <v>60</v>
      </c>
      <c r="F10" s="53" t="n">
        <v>40</v>
      </c>
      <c r="G10" s="54" t="n">
        <v>763.93</v>
      </c>
      <c r="H10" s="55"/>
      <c r="I10" s="52" t="s">
        <v>84</v>
      </c>
      <c r="J10" s="55" t="s">
        <v>85</v>
      </c>
      <c r="K10" s="56" t="s">
        <v>86</v>
      </c>
      <c r="L10" s="57" t="n">
        <v>45279</v>
      </c>
      <c r="M10" s="58" t="n">
        <f aca="false">G10/F10</f>
        <v>19.09825</v>
      </c>
    </row>
    <row r="11" customFormat="false" ht="18.65" hidden="false" customHeight="true" outlineLevel="0" collapsed="false">
      <c r="A11" s="51" t="s">
        <v>57</v>
      </c>
      <c r="B11" s="52" t="s">
        <v>87</v>
      </c>
      <c r="C11" s="52" t="s">
        <v>66</v>
      </c>
      <c r="D11" s="52" t="s">
        <v>88</v>
      </c>
      <c r="E11" s="52" t="s">
        <v>60</v>
      </c>
      <c r="F11" s="53" t="n">
        <v>40</v>
      </c>
      <c r="G11" s="54" t="n">
        <v>791.94</v>
      </c>
      <c r="H11" s="55"/>
      <c r="I11" s="52" t="s">
        <v>89</v>
      </c>
      <c r="J11" s="55" t="s">
        <v>90</v>
      </c>
      <c r="K11" s="56" t="s">
        <v>91</v>
      </c>
      <c r="L11" s="57" t="n">
        <v>45833</v>
      </c>
      <c r="M11" s="58" t="n">
        <f aca="false">G11/F11</f>
        <v>19.7985</v>
      </c>
    </row>
    <row r="12" customFormat="false" ht="18.65" hidden="false" customHeight="true" outlineLevel="0" collapsed="false">
      <c r="A12" s="51" t="s">
        <v>57</v>
      </c>
      <c r="B12" s="52" t="s">
        <v>87</v>
      </c>
      <c r="C12" s="52" t="s">
        <v>64</v>
      </c>
      <c r="D12" s="52" t="s">
        <v>88</v>
      </c>
      <c r="E12" s="52" t="s">
        <v>60</v>
      </c>
      <c r="F12" s="53" t="n">
        <v>20</v>
      </c>
      <c r="G12" s="54" t="n">
        <v>398.64</v>
      </c>
      <c r="H12" s="55"/>
      <c r="I12" s="52" t="s">
        <v>89</v>
      </c>
      <c r="J12" s="55" t="s">
        <v>90</v>
      </c>
      <c r="K12" s="56" t="s">
        <v>92</v>
      </c>
      <c r="L12" s="57" t="n">
        <v>45833</v>
      </c>
      <c r="M12" s="58" t="n">
        <f aca="false">G12/F12</f>
        <v>19.932</v>
      </c>
    </row>
    <row r="13" customFormat="false" ht="18.65" hidden="false" customHeight="true" outlineLevel="0" collapsed="false">
      <c r="A13" s="51" t="s">
        <v>57</v>
      </c>
      <c r="B13" s="52" t="s">
        <v>72</v>
      </c>
      <c r="C13" s="52" t="s">
        <v>69</v>
      </c>
      <c r="D13" s="52" t="s">
        <v>73</v>
      </c>
      <c r="E13" s="52" t="s">
        <v>60</v>
      </c>
      <c r="F13" s="53" t="n">
        <v>30</v>
      </c>
      <c r="G13" s="54" t="n">
        <v>615.3</v>
      </c>
      <c r="H13" s="55"/>
      <c r="I13" s="52" t="s">
        <v>74</v>
      </c>
      <c r="J13" s="55" t="s">
        <v>75</v>
      </c>
      <c r="K13" s="56" t="s">
        <v>93</v>
      </c>
      <c r="L13" s="57" t="n">
        <v>46210</v>
      </c>
      <c r="M13" s="58" t="n">
        <f aca="false">G13/F13</f>
        <v>20.51</v>
      </c>
    </row>
    <row r="14" customFormat="false" ht="18.65" hidden="false" customHeight="true" outlineLevel="0" collapsed="false">
      <c r="A14" s="51" t="s">
        <v>57</v>
      </c>
      <c r="B14" s="52" t="s">
        <v>82</v>
      </c>
      <c r="C14" s="52" t="s">
        <v>64</v>
      </c>
      <c r="D14" s="52" t="s">
        <v>83</v>
      </c>
      <c r="E14" s="52" t="s">
        <v>60</v>
      </c>
      <c r="F14" s="53" t="n">
        <v>20</v>
      </c>
      <c r="G14" s="54" t="n">
        <v>412.98</v>
      </c>
      <c r="H14" s="55"/>
      <c r="I14" s="52" t="s">
        <v>84</v>
      </c>
      <c r="J14" s="55" t="s">
        <v>94</v>
      </c>
      <c r="K14" s="56" t="s">
        <v>95</v>
      </c>
      <c r="L14" s="57" t="n">
        <v>45943</v>
      </c>
      <c r="M14" s="58" t="n">
        <f aca="false">G14/F14</f>
        <v>20.649</v>
      </c>
    </row>
    <row r="15" customFormat="false" ht="18.65" hidden="false" customHeight="true" outlineLevel="0" collapsed="false">
      <c r="A15" s="51" t="s">
        <v>57</v>
      </c>
      <c r="B15" s="52" t="s">
        <v>82</v>
      </c>
      <c r="C15" s="52" t="s">
        <v>96</v>
      </c>
      <c r="D15" s="52" t="s">
        <v>83</v>
      </c>
      <c r="E15" s="52" t="s">
        <v>60</v>
      </c>
      <c r="F15" s="53" t="n">
        <v>20</v>
      </c>
      <c r="G15" s="54" t="n">
        <v>412.98</v>
      </c>
      <c r="H15" s="55"/>
      <c r="I15" s="52" t="s">
        <v>84</v>
      </c>
      <c r="J15" s="55" t="s">
        <v>94</v>
      </c>
      <c r="K15" s="56" t="s">
        <v>97</v>
      </c>
      <c r="L15" s="57" t="n">
        <v>45943</v>
      </c>
      <c r="M15" s="58" t="n">
        <f aca="false">G15/F15</f>
        <v>20.649</v>
      </c>
    </row>
    <row r="16" customFormat="false" ht="18.65" hidden="false" customHeight="true" outlineLevel="0" collapsed="false">
      <c r="A16" s="51" t="s">
        <v>57</v>
      </c>
      <c r="B16" s="52" t="s">
        <v>33</v>
      </c>
      <c r="C16" s="52" t="s">
        <v>64</v>
      </c>
      <c r="D16" s="52" t="s">
        <v>77</v>
      </c>
      <c r="E16" s="52" t="s">
        <v>60</v>
      </c>
      <c r="F16" s="53" t="n">
        <v>20</v>
      </c>
      <c r="G16" s="54" t="n">
        <v>416.57</v>
      </c>
      <c r="H16" s="55"/>
      <c r="I16" s="52" t="s">
        <v>78</v>
      </c>
      <c r="J16" s="55" t="s">
        <v>79</v>
      </c>
      <c r="K16" s="56" t="s">
        <v>98</v>
      </c>
      <c r="L16" s="57" t="n">
        <v>46175</v>
      </c>
      <c r="M16" s="58" t="n">
        <f aca="false">G16/F16</f>
        <v>20.8285</v>
      </c>
    </row>
    <row r="17" customFormat="false" ht="18.65" hidden="false" customHeight="true" outlineLevel="0" collapsed="false">
      <c r="A17" s="51" t="s">
        <v>57</v>
      </c>
      <c r="B17" s="52" t="s">
        <v>82</v>
      </c>
      <c r="C17" s="52" t="s">
        <v>58</v>
      </c>
      <c r="D17" s="52" t="s">
        <v>83</v>
      </c>
      <c r="E17" s="52" t="s">
        <v>60</v>
      </c>
      <c r="F17" s="53" t="n">
        <v>10</v>
      </c>
      <c r="G17" s="54" t="n">
        <v>208.79</v>
      </c>
      <c r="H17" s="55"/>
      <c r="I17" s="52" t="s">
        <v>84</v>
      </c>
      <c r="J17" s="55" t="s">
        <v>94</v>
      </c>
      <c r="K17" s="56" t="s">
        <v>99</v>
      </c>
      <c r="L17" s="57" t="n">
        <v>45943</v>
      </c>
      <c r="M17" s="58" t="n">
        <f aca="false">G17/F17</f>
        <v>20.879</v>
      </c>
    </row>
    <row r="18" customFormat="false" ht="18.65" hidden="false" customHeight="true" outlineLevel="0" collapsed="false">
      <c r="A18" s="51" t="s">
        <v>57</v>
      </c>
      <c r="B18" s="52" t="s">
        <v>82</v>
      </c>
      <c r="C18" s="52" t="s">
        <v>100</v>
      </c>
      <c r="D18" s="52" t="s">
        <v>83</v>
      </c>
      <c r="E18" s="52" t="s">
        <v>60</v>
      </c>
      <c r="F18" s="53" t="n">
        <v>10</v>
      </c>
      <c r="G18" s="54" t="n">
        <v>208.79</v>
      </c>
      <c r="H18" s="55"/>
      <c r="I18" s="52" t="s">
        <v>84</v>
      </c>
      <c r="J18" s="55" t="s">
        <v>94</v>
      </c>
      <c r="K18" s="56" t="s">
        <v>101</v>
      </c>
      <c r="L18" s="57" t="n">
        <v>45943</v>
      </c>
      <c r="M18" s="58" t="n">
        <f aca="false">G18/F18</f>
        <v>20.879</v>
      </c>
    </row>
    <row r="19" customFormat="false" ht="18.65" hidden="false" customHeight="true" outlineLevel="0" collapsed="false">
      <c r="A19" s="51" t="s">
        <v>57</v>
      </c>
      <c r="B19" s="52" t="s">
        <v>33</v>
      </c>
      <c r="C19" s="52" t="s">
        <v>58</v>
      </c>
      <c r="D19" s="52" t="s">
        <v>77</v>
      </c>
      <c r="E19" s="52" t="s">
        <v>60</v>
      </c>
      <c r="F19" s="53" t="n">
        <v>10</v>
      </c>
      <c r="G19" s="54" t="n">
        <v>212.18</v>
      </c>
      <c r="H19" s="55"/>
      <c r="I19" s="52" t="s">
        <v>78</v>
      </c>
      <c r="J19" s="55" t="s">
        <v>79</v>
      </c>
      <c r="K19" s="56" t="s">
        <v>102</v>
      </c>
      <c r="L19" s="57" t="n">
        <v>46175</v>
      </c>
      <c r="M19" s="58" t="n">
        <f aca="false">G19/F19</f>
        <v>21.218</v>
      </c>
    </row>
    <row r="20" customFormat="false" ht="18.65" hidden="false" customHeight="true" outlineLevel="0" collapsed="false">
      <c r="A20" s="51" t="s">
        <v>57</v>
      </c>
      <c r="B20" s="52" t="s">
        <v>103</v>
      </c>
      <c r="C20" s="52" t="s">
        <v>64</v>
      </c>
      <c r="D20" s="52" t="s">
        <v>104</v>
      </c>
      <c r="E20" s="52" t="s">
        <v>60</v>
      </c>
      <c r="F20" s="53" t="n">
        <v>20</v>
      </c>
      <c r="G20" s="54" t="n">
        <v>425.08</v>
      </c>
      <c r="H20" s="55"/>
      <c r="I20" s="52" t="s">
        <v>105</v>
      </c>
      <c r="J20" s="55" t="s">
        <v>106</v>
      </c>
      <c r="K20" s="56" t="s">
        <v>107</v>
      </c>
      <c r="L20" s="57" t="n">
        <v>46092</v>
      </c>
      <c r="M20" s="58" t="n">
        <f aca="false">G20/F20</f>
        <v>21.254</v>
      </c>
    </row>
    <row r="21" customFormat="false" ht="18.65" hidden="false" customHeight="true" outlineLevel="0" collapsed="false">
      <c r="A21" s="51" t="s">
        <v>57</v>
      </c>
      <c r="B21" s="52" t="s">
        <v>72</v>
      </c>
      <c r="C21" s="52" t="s">
        <v>64</v>
      </c>
      <c r="D21" s="52" t="s">
        <v>73</v>
      </c>
      <c r="E21" s="52" t="s">
        <v>60</v>
      </c>
      <c r="F21" s="53" t="n">
        <v>20</v>
      </c>
      <c r="G21" s="54" t="n">
        <v>425.08</v>
      </c>
      <c r="H21" s="55"/>
      <c r="I21" s="52" t="s">
        <v>74</v>
      </c>
      <c r="J21" s="55" t="s">
        <v>75</v>
      </c>
      <c r="K21" s="56" t="s">
        <v>108</v>
      </c>
      <c r="L21" s="57" t="n">
        <v>46210</v>
      </c>
      <c r="M21" s="58" t="n">
        <f aca="false">G21/F21</f>
        <v>21.254</v>
      </c>
    </row>
    <row r="22" customFormat="false" ht="18.65" hidden="false" customHeight="true" outlineLevel="0" collapsed="false">
      <c r="A22" s="51" t="s">
        <v>57</v>
      </c>
      <c r="B22" s="52" t="s">
        <v>72</v>
      </c>
      <c r="C22" s="52" t="s">
        <v>58</v>
      </c>
      <c r="D22" s="52" t="s">
        <v>73</v>
      </c>
      <c r="E22" s="52" t="s">
        <v>60</v>
      </c>
      <c r="F22" s="53" t="n">
        <v>10</v>
      </c>
      <c r="G22" s="54" t="n">
        <v>213.34</v>
      </c>
      <c r="H22" s="55"/>
      <c r="I22" s="52" t="s">
        <v>74</v>
      </c>
      <c r="J22" s="55" t="s">
        <v>75</v>
      </c>
      <c r="K22" s="56" t="s">
        <v>109</v>
      </c>
      <c r="L22" s="57" t="n">
        <v>46210</v>
      </c>
      <c r="M22" s="58" t="n">
        <f aca="false">G22/F22</f>
        <v>21.334</v>
      </c>
    </row>
    <row r="23" customFormat="false" ht="18.65" hidden="false" customHeight="true" outlineLevel="0" collapsed="false">
      <c r="A23" s="51" t="s">
        <v>57</v>
      </c>
      <c r="B23" s="52" t="s">
        <v>82</v>
      </c>
      <c r="C23" s="52" t="s">
        <v>96</v>
      </c>
      <c r="D23" s="52" t="s">
        <v>83</v>
      </c>
      <c r="E23" s="52" t="s">
        <v>60</v>
      </c>
      <c r="F23" s="53" t="n">
        <v>20</v>
      </c>
      <c r="G23" s="54" t="n">
        <v>429.5</v>
      </c>
      <c r="H23" s="55"/>
      <c r="I23" s="52" t="s">
        <v>84</v>
      </c>
      <c r="J23" s="55" t="s">
        <v>110</v>
      </c>
      <c r="K23" s="56" t="s">
        <v>97</v>
      </c>
      <c r="L23" s="57" t="n">
        <v>46245</v>
      </c>
      <c r="M23" s="58" t="n">
        <f aca="false">G23/F23</f>
        <v>21.475</v>
      </c>
    </row>
    <row r="24" customFormat="false" ht="18.65" hidden="false" customHeight="true" outlineLevel="0" collapsed="false">
      <c r="A24" s="51" t="s">
        <v>57</v>
      </c>
      <c r="B24" s="52" t="s">
        <v>82</v>
      </c>
      <c r="C24" s="52" t="s">
        <v>64</v>
      </c>
      <c r="D24" s="52" t="s">
        <v>83</v>
      </c>
      <c r="E24" s="52" t="s">
        <v>60</v>
      </c>
      <c r="F24" s="53" t="n">
        <v>20</v>
      </c>
      <c r="G24" s="54" t="n">
        <v>429.5</v>
      </c>
      <c r="H24" s="55"/>
      <c r="I24" s="52" t="s">
        <v>84</v>
      </c>
      <c r="J24" s="55" t="s">
        <v>110</v>
      </c>
      <c r="K24" s="56" t="s">
        <v>95</v>
      </c>
      <c r="L24" s="57" t="n">
        <v>46245</v>
      </c>
      <c r="M24" s="58" t="n">
        <f aca="false">G24/F24</f>
        <v>21.475</v>
      </c>
    </row>
    <row r="25" customFormat="false" ht="18.65" hidden="false" customHeight="true" outlineLevel="0" collapsed="false">
      <c r="A25" s="51" t="s">
        <v>57</v>
      </c>
      <c r="B25" s="52" t="s">
        <v>82</v>
      </c>
      <c r="C25" s="52" t="s">
        <v>100</v>
      </c>
      <c r="D25" s="52" t="s">
        <v>83</v>
      </c>
      <c r="E25" s="52" t="s">
        <v>60</v>
      </c>
      <c r="F25" s="53" t="n">
        <v>10</v>
      </c>
      <c r="G25" s="54" t="n">
        <v>217.14</v>
      </c>
      <c r="H25" s="55"/>
      <c r="I25" s="52" t="s">
        <v>84</v>
      </c>
      <c r="J25" s="55" t="s">
        <v>110</v>
      </c>
      <c r="K25" s="56" t="s">
        <v>101</v>
      </c>
      <c r="L25" s="57" t="n">
        <v>46245</v>
      </c>
      <c r="M25" s="58" t="n">
        <f aca="false">G25/F25</f>
        <v>21.714</v>
      </c>
    </row>
    <row r="26" customFormat="false" ht="18.65" hidden="false" customHeight="true" outlineLevel="0" collapsed="false">
      <c r="A26" s="51" t="s">
        <v>57</v>
      </c>
      <c r="B26" s="52" t="s">
        <v>82</v>
      </c>
      <c r="C26" s="52" t="s">
        <v>58</v>
      </c>
      <c r="D26" s="52" t="s">
        <v>83</v>
      </c>
      <c r="E26" s="52" t="s">
        <v>60</v>
      </c>
      <c r="F26" s="53" t="n">
        <v>10</v>
      </c>
      <c r="G26" s="54" t="n">
        <v>217.14</v>
      </c>
      <c r="H26" s="55"/>
      <c r="I26" s="52" t="s">
        <v>84</v>
      </c>
      <c r="J26" s="55" t="s">
        <v>110</v>
      </c>
      <c r="K26" s="56" t="s">
        <v>99</v>
      </c>
      <c r="L26" s="57" t="n">
        <v>46245</v>
      </c>
      <c r="M26" s="58" t="n">
        <f aca="false">G26/F26</f>
        <v>21.714</v>
      </c>
    </row>
    <row r="27" customFormat="false" ht="18.65" hidden="false" customHeight="true" outlineLevel="0" collapsed="false">
      <c r="A27" s="51" t="s">
        <v>57</v>
      </c>
      <c r="B27" s="52" t="s">
        <v>111</v>
      </c>
      <c r="C27" s="52" t="s">
        <v>66</v>
      </c>
      <c r="D27" s="52" t="s">
        <v>112</v>
      </c>
      <c r="E27" s="52" t="s">
        <v>60</v>
      </c>
      <c r="F27" s="53" t="n">
        <v>40</v>
      </c>
      <c r="G27" s="54" t="n">
        <v>896.63</v>
      </c>
      <c r="H27" s="55"/>
      <c r="I27" s="52" t="s">
        <v>113</v>
      </c>
      <c r="J27" s="55" t="s">
        <v>114</v>
      </c>
      <c r="K27" s="56" t="s">
        <v>115</v>
      </c>
      <c r="L27" s="57" t="n">
        <v>45104</v>
      </c>
      <c r="M27" s="58" t="n">
        <f aca="false">G27/F27</f>
        <v>22.41575</v>
      </c>
    </row>
    <row r="28" customFormat="false" ht="18.65" hidden="false" customHeight="true" outlineLevel="0" collapsed="false">
      <c r="A28" s="51" t="s">
        <v>57</v>
      </c>
      <c r="B28" s="52" t="s">
        <v>116</v>
      </c>
      <c r="C28" s="52" t="s">
        <v>66</v>
      </c>
      <c r="D28" s="52" t="s">
        <v>112</v>
      </c>
      <c r="E28" s="52" t="s">
        <v>60</v>
      </c>
      <c r="F28" s="53" t="n">
        <v>40</v>
      </c>
      <c r="G28" s="54" t="n">
        <v>896.63</v>
      </c>
      <c r="H28" s="55"/>
      <c r="I28" s="52" t="s">
        <v>117</v>
      </c>
      <c r="J28" s="55" t="s">
        <v>118</v>
      </c>
      <c r="K28" s="56" t="s">
        <v>115</v>
      </c>
      <c r="L28" s="57" t="n">
        <v>45483</v>
      </c>
      <c r="M28" s="58" t="n">
        <f aca="false">G28/F28</f>
        <v>22.41575</v>
      </c>
    </row>
    <row r="29" customFormat="false" ht="18.65" hidden="false" customHeight="true" outlineLevel="0" collapsed="false">
      <c r="A29" s="51" t="s">
        <v>57</v>
      </c>
      <c r="B29" s="52" t="s">
        <v>111</v>
      </c>
      <c r="C29" s="52" t="s">
        <v>66</v>
      </c>
      <c r="D29" s="52" t="s">
        <v>112</v>
      </c>
      <c r="E29" s="52" t="s">
        <v>60</v>
      </c>
      <c r="F29" s="53" t="n">
        <v>40</v>
      </c>
      <c r="G29" s="54" t="n">
        <v>930.93</v>
      </c>
      <c r="H29" s="55"/>
      <c r="I29" s="52" t="s">
        <v>113</v>
      </c>
      <c r="J29" s="55" t="s">
        <v>119</v>
      </c>
      <c r="K29" s="56" t="s">
        <v>115</v>
      </c>
      <c r="L29" s="57" t="n">
        <v>45621</v>
      </c>
      <c r="M29" s="58" t="n">
        <f aca="false">G29/F29</f>
        <v>23.27325</v>
      </c>
    </row>
    <row r="30" customFormat="false" ht="18.65" hidden="false" customHeight="true" outlineLevel="0" collapsed="false">
      <c r="A30" s="51" t="s">
        <v>57</v>
      </c>
      <c r="B30" s="52" t="s">
        <v>116</v>
      </c>
      <c r="C30" s="52" t="s">
        <v>66</v>
      </c>
      <c r="D30" s="52" t="s">
        <v>112</v>
      </c>
      <c r="E30" s="52" t="s">
        <v>60</v>
      </c>
      <c r="F30" s="53" t="n">
        <v>40</v>
      </c>
      <c r="G30" s="54" t="n">
        <v>930.93</v>
      </c>
      <c r="H30" s="55"/>
      <c r="I30" s="52" t="s">
        <v>117</v>
      </c>
      <c r="J30" s="55" t="s">
        <v>119</v>
      </c>
      <c r="K30" s="56" t="s">
        <v>115</v>
      </c>
      <c r="L30" s="57" t="n">
        <v>45621</v>
      </c>
      <c r="M30" s="58" t="n">
        <f aca="false">G30/F30</f>
        <v>23.27325</v>
      </c>
    </row>
    <row r="31" customFormat="false" ht="18.65" hidden="false" customHeight="true" outlineLevel="0" collapsed="false">
      <c r="A31" s="51" t="s">
        <v>57</v>
      </c>
      <c r="B31" s="52" t="s">
        <v>116</v>
      </c>
      <c r="C31" s="52" t="s">
        <v>66</v>
      </c>
      <c r="D31" s="52" t="s">
        <v>120</v>
      </c>
      <c r="E31" s="52" t="s">
        <v>60</v>
      </c>
      <c r="F31" s="53" t="n">
        <v>40</v>
      </c>
      <c r="G31" s="54" t="n">
        <v>930.93</v>
      </c>
      <c r="H31" s="55"/>
      <c r="I31" s="52" t="s">
        <v>113</v>
      </c>
      <c r="J31" s="55" t="s">
        <v>119</v>
      </c>
      <c r="K31" s="56" t="s">
        <v>121</v>
      </c>
      <c r="L31" s="57" t="n">
        <v>45621</v>
      </c>
      <c r="M31" s="58" t="n">
        <f aca="false">G31/F31</f>
        <v>23.27325</v>
      </c>
    </row>
    <row r="32" customFormat="false" ht="18.65" hidden="false" customHeight="true" outlineLevel="0" collapsed="false">
      <c r="A32" s="51" t="s">
        <v>57</v>
      </c>
      <c r="B32" s="52" t="s">
        <v>116</v>
      </c>
      <c r="C32" s="52" t="s">
        <v>66</v>
      </c>
      <c r="D32" s="52" t="s">
        <v>120</v>
      </c>
      <c r="E32" s="52" t="s">
        <v>60</v>
      </c>
      <c r="F32" s="53" t="n">
        <v>40</v>
      </c>
      <c r="G32" s="54" t="n">
        <v>930.93</v>
      </c>
      <c r="H32" s="55"/>
      <c r="I32" s="52" t="s">
        <v>117</v>
      </c>
      <c r="J32" s="55" t="s">
        <v>119</v>
      </c>
      <c r="K32" s="56" t="s">
        <v>122</v>
      </c>
      <c r="L32" s="57" t="n">
        <v>45621</v>
      </c>
      <c r="M32" s="58" t="n">
        <f aca="false">G32/F32</f>
        <v>23.27325</v>
      </c>
    </row>
    <row r="33" customFormat="false" ht="18.65" hidden="false" customHeight="true" outlineLevel="0" collapsed="false">
      <c r="A33" s="51" t="s">
        <v>57</v>
      </c>
      <c r="B33" s="52" t="s">
        <v>116</v>
      </c>
      <c r="C33" s="52" t="s">
        <v>66</v>
      </c>
      <c r="D33" s="52" t="s">
        <v>123</v>
      </c>
      <c r="E33" s="52" t="s">
        <v>60</v>
      </c>
      <c r="F33" s="53" t="n">
        <v>40</v>
      </c>
      <c r="G33" s="54" t="n">
        <v>930.93</v>
      </c>
      <c r="H33" s="55"/>
      <c r="I33" s="52" t="s">
        <v>117</v>
      </c>
      <c r="J33" s="55" t="s">
        <v>124</v>
      </c>
      <c r="K33" s="56" t="s">
        <v>125</v>
      </c>
      <c r="L33" s="57" t="n">
        <v>46190</v>
      </c>
      <c r="M33" s="58" t="n">
        <f aca="false">G33/F33</f>
        <v>23.27325</v>
      </c>
    </row>
    <row r="34" customFormat="false" ht="18.65" hidden="false" customHeight="true" outlineLevel="0" collapsed="false">
      <c r="A34" s="51" t="s">
        <v>57</v>
      </c>
      <c r="B34" s="52" t="s">
        <v>116</v>
      </c>
      <c r="C34" s="52" t="s">
        <v>66</v>
      </c>
      <c r="D34" s="52" t="s">
        <v>126</v>
      </c>
      <c r="E34" s="52" t="s">
        <v>60</v>
      </c>
      <c r="F34" s="53" t="n">
        <v>40</v>
      </c>
      <c r="G34" s="54" t="n">
        <v>930.93</v>
      </c>
      <c r="H34" s="55"/>
      <c r="I34" s="52" t="s">
        <v>117</v>
      </c>
      <c r="J34" s="55" t="s">
        <v>124</v>
      </c>
      <c r="K34" s="56" t="s">
        <v>122</v>
      </c>
      <c r="L34" s="57" t="n">
        <v>46190</v>
      </c>
      <c r="M34" s="58" t="n">
        <f aca="false">G34/F34</f>
        <v>23.27325</v>
      </c>
    </row>
    <row r="35" customFormat="false" ht="18.65" hidden="false" customHeight="true" outlineLevel="0" collapsed="false">
      <c r="A35" s="51" t="s">
        <v>57</v>
      </c>
      <c r="B35" s="52" t="s">
        <v>116</v>
      </c>
      <c r="C35" s="52" t="s">
        <v>64</v>
      </c>
      <c r="D35" s="52" t="s">
        <v>112</v>
      </c>
      <c r="E35" s="52" t="s">
        <v>60</v>
      </c>
      <c r="F35" s="53" t="n">
        <v>20</v>
      </c>
      <c r="G35" s="54" t="n">
        <v>468.6</v>
      </c>
      <c r="H35" s="55"/>
      <c r="I35" s="52" t="s">
        <v>117</v>
      </c>
      <c r="J35" s="55" t="s">
        <v>119</v>
      </c>
      <c r="K35" s="56" t="s">
        <v>127</v>
      </c>
      <c r="L35" s="57" t="n">
        <v>45621</v>
      </c>
      <c r="M35" s="58" t="n">
        <f aca="false">G35/F35</f>
        <v>23.43</v>
      </c>
    </row>
    <row r="36" customFormat="false" ht="18.65" hidden="false" customHeight="true" outlineLevel="0" collapsed="false">
      <c r="A36" s="51" t="s">
        <v>57</v>
      </c>
      <c r="B36" s="52" t="s">
        <v>116</v>
      </c>
      <c r="C36" s="52" t="s">
        <v>58</v>
      </c>
      <c r="D36" s="52" t="s">
        <v>112</v>
      </c>
      <c r="E36" s="52" t="s">
        <v>60</v>
      </c>
      <c r="F36" s="53" t="n">
        <v>10</v>
      </c>
      <c r="G36" s="54" t="n">
        <v>235.12</v>
      </c>
      <c r="H36" s="55"/>
      <c r="I36" s="52" t="s">
        <v>117</v>
      </c>
      <c r="J36" s="55" t="s">
        <v>119</v>
      </c>
      <c r="K36" s="56" t="s">
        <v>128</v>
      </c>
      <c r="L36" s="57" t="n">
        <v>45621</v>
      </c>
      <c r="M36" s="58" t="n">
        <f aca="false">G36/F36</f>
        <v>23.512</v>
      </c>
    </row>
    <row r="37" customFormat="false" ht="18.65" hidden="false" customHeight="true" outlineLevel="0" collapsed="false">
      <c r="A37" s="51" t="s">
        <v>57</v>
      </c>
      <c r="B37" s="52" t="s">
        <v>116</v>
      </c>
      <c r="C37" s="52" t="s">
        <v>58</v>
      </c>
      <c r="D37" s="52" t="s">
        <v>120</v>
      </c>
      <c r="E37" s="52" t="s">
        <v>60</v>
      </c>
      <c r="F37" s="53" t="n">
        <v>10</v>
      </c>
      <c r="G37" s="54" t="n">
        <v>235.12</v>
      </c>
      <c r="H37" s="55"/>
      <c r="I37" s="52" t="s">
        <v>113</v>
      </c>
      <c r="J37" s="55" t="s">
        <v>119</v>
      </c>
      <c r="K37" s="56" t="s">
        <v>129</v>
      </c>
      <c r="L37" s="57" t="n">
        <v>45621</v>
      </c>
      <c r="M37" s="58" t="n">
        <f aca="false">G37/F37</f>
        <v>23.512</v>
      </c>
    </row>
    <row r="38" customFormat="false" ht="18.65" hidden="false" customHeight="true" outlineLevel="0" collapsed="false">
      <c r="A38" s="51" t="s">
        <v>57</v>
      </c>
      <c r="B38" s="52" t="s">
        <v>116</v>
      </c>
      <c r="C38" s="52" t="s">
        <v>64</v>
      </c>
      <c r="D38" s="52" t="s">
        <v>130</v>
      </c>
      <c r="E38" s="52" t="s">
        <v>60</v>
      </c>
      <c r="F38" s="53" t="n">
        <v>20</v>
      </c>
      <c r="G38" s="54" t="n">
        <v>500.51</v>
      </c>
      <c r="H38" s="55"/>
      <c r="I38" s="52" t="s">
        <v>117</v>
      </c>
      <c r="J38" s="55" t="s">
        <v>131</v>
      </c>
      <c r="K38" s="56" t="s">
        <v>127</v>
      </c>
      <c r="L38" s="57" t="n">
        <v>45981</v>
      </c>
      <c r="M38" s="58" t="n">
        <f aca="false">G38/F38</f>
        <v>25.0255</v>
      </c>
    </row>
    <row r="39" customFormat="false" ht="18.65" hidden="false" customHeight="true" outlineLevel="0" collapsed="false">
      <c r="A39" s="51" t="s">
        <v>57</v>
      </c>
      <c r="B39" s="52" t="s">
        <v>116</v>
      </c>
      <c r="C39" s="52" t="s">
        <v>64</v>
      </c>
      <c r="D39" s="52" t="s">
        <v>120</v>
      </c>
      <c r="E39" s="52" t="s">
        <v>60</v>
      </c>
      <c r="F39" s="53" t="n">
        <v>20</v>
      </c>
      <c r="G39" s="54" t="n">
        <v>500.51</v>
      </c>
      <c r="H39" s="55"/>
      <c r="I39" s="52" t="s">
        <v>117</v>
      </c>
      <c r="J39" s="55" t="s">
        <v>131</v>
      </c>
      <c r="K39" s="56" t="s">
        <v>132</v>
      </c>
      <c r="L39" s="57" t="n">
        <v>45981</v>
      </c>
      <c r="M39" s="58" t="n">
        <f aca="false">G39/F39</f>
        <v>25.0255</v>
      </c>
    </row>
    <row r="40" customFormat="false" ht="18.65" hidden="false" customHeight="true" outlineLevel="0" collapsed="false">
      <c r="A40" s="51" t="s">
        <v>57</v>
      </c>
      <c r="B40" s="52" t="s">
        <v>116</v>
      </c>
      <c r="C40" s="52" t="s">
        <v>64</v>
      </c>
      <c r="D40" s="52" t="s">
        <v>123</v>
      </c>
      <c r="E40" s="52" t="s">
        <v>60</v>
      </c>
      <c r="F40" s="53" t="n">
        <v>20</v>
      </c>
      <c r="G40" s="54" t="n">
        <v>500.51</v>
      </c>
      <c r="H40" s="55"/>
      <c r="I40" s="52" t="s">
        <v>117</v>
      </c>
      <c r="J40" s="55" t="s">
        <v>124</v>
      </c>
      <c r="K40" s="56" t="s">
        <v>133</v>
      </c>
      <c r="L40" s="57" t="n">
        <v>46190</v>
      </c>
      <c r="M40" s="58" t="n">
        <f aca="false">G40/F40</f>
        <v>25.0255</v>
      </c>
    </row>
    <row r="41" customFormat="false" ht="18.65" hidden="false" customHeight="true" outlineLevel="0" collapsed="false">
      <c r="A41" s="51" t="s">
        <v>57</v>
      </c>
      <c r="B41" s="52" t="s">
        <v>116</v>
      </c>
      <c r="C41" s="52" t="s">
        <v>64</v>
      </c>
      <c r="D41" s="52" t="s">
        <v>126</v>
      </c>
      <c r="E41" s="52" t="s">
        <v>60</v>
      </c>
      <c r="F41" s="53" t="n">
        <v>20</v>
      </c>
      <c r="G41" s="54" t="n">
        <v>500.51</v>
      </c>
      <c r="H41" s="55"/>
      <c r="I41" s="52" t="s">
        <v>117</v>
      </c>
      <c r="J41" s="55" t="s">
        <v>124</v>
      </c>
      <c r="K41" s="56" t="s">
        <v>132</v>
      </c>
      <c r="L41" s="57" t="n">
        <v>46190</v>
      </c>
      <c r="M41" s="58" t="n">
        <f aca="false">G41/F41</f>
        <v>25.0255</v>
      </c>
    </row>
    <row r="42" customFormat="false" ht="18.65" hidden="false" customHeight="true" outlineLevel="0" collapsed="false">
      <c r="A42" s="51" t="s">
        <v>57</v>
      </c>
      <c r="B42" s="52" t="s">
        <v>116</v>
      </c>
      <c r="C42" s="52" t="s">
        <v>58</v>
      </c>
      <c r="D42" s="52" t="s">
        <v>130</v>
      </c>
      <c r="E42" s="52" t="s">
        <v>60</v>
      </c>
      <c r="F42" s="53" t="n">
        <v>10</v>
      </c>
      <c r="G42" s="54" t="n">
        <v>251.2</v>
      </c>
      <c r="H42" s="55"/>
      <c r="I42" s="52" t="s">
        <v>117</v>
      </c>
      <c r="J42" s="55" t="s">
        <v>131</v>
      </c>
      <c r="K42" s="56" t="s">
        <v>128</v>
      </c>
      <c r="L42" s="57" t="n">
        <v>45981</v>
      </c>
      <c r="M42" s="58" t="n">
        <f aca="false">G42/F42</f>
        <v>25.12</v>
      </c>
    </row>
    <row r="43" customFormat="false" ht="18.65" hidden="false" customHeight="true" outlineLevel="0" collapsed="false">
      <c r="A43" s="51" t="s">
        <v>57</v>
      </c>
      <c r="B43" s="52" t="s">
        <v>116</v>
      </c>
      <c r="C43" s="52" t="s">
        <v>58</v>
      </c>
      <c r="D43" s="52" t="s">
        <v>120</v>
      </c>
      <c r="E43" s="52" t="s">
        <v>60</v>
      </c>
      <c r="F43" s="53" t="n">
        <v>10</v>
      </c>
      <c r="G43" s="54" t="n">
        <v>251.2</v>
      </c>
      <c r="H43" s="55"/>
      <c r="I43" s="52" t="s">
        <v>117</v>
      </c>
      <c r="J43" s="55" t="s">
        <v>131</v>
      </c>
      <c r="K43" s="56" t="s">
        <v>134</v>
      </c>
      <c r="L43" s="57" t="n">
        <v>45981</v>
      </c>
      <c r="M43" s="58" t="n">
        <f aca="false">G43/F43</f>
        <v>25.12</v>
      </c>
    </row>
    <row r="44" customFormat="false" ht="18.65" hidden="false" customHeight="true" outlineLevel="0" collapsed="false">
      <c r="A44" s="51" t="s">
        <v>57</v>
      </c>
      <c r="B44" s="52" t="s">
        <v>116</v>
      </c>
      <c r="C44" s="52" t="s">
        <v>58</v>
      </c>
      <c r="D44" s="52" t="s">
        <v>123</v>
      </c>
      <c r="E44" s="52" t="s">
        <v>60</v>
      </c>
      <c r="F44" s="53" t="n">
        <v>10</v>
      </c>
      <c r="G44" s="54" t="n">
        <v>251.2</v>
      </c>
      <c r="H44" s="55"/>
      <c r="I44" s="52" t="s">
        <v>117</v>
      </c>
      <c r="J44" s="55" t="s">
        <v>124</v>
      </c>
      <c r="K44" s="56" t="s">
        <v>135</v>
      </c>
      <c r="L44" s="57" t="n">
        <v>46190</v>
      </c>
      <c r="M44" s="58" t="n">
        <f aca="false">G44/F44</f>
        <v>25.12</v>
      </c>
    </row>
    <row r="45" customFormat="false" ht="18.65" hidden="false" customHeight="true" outlineLevel="0" collapsed="false">
      <c r="A45" s="51" t="s">
        <v>57</v>
      </c>
      <c r="B45" s="52" t="s">
        <v>116</v>
      </c>
      <c r="C45" s="52" t="s">
        <v>58</v>
      </c>
      <c r="D45" s="52" t="s">
        <v>126</v>
      </c>
      <c r="E45" s="52" t="s">
        <v>60</v>
      </c>
      <c r="F45" s="53" t="n">
        <v>10</v>
      </c>
      <c r="G45" s="54" t="n">
        <v>251.2</v>
      </c>
      <c r="H45" s="55"/>
      <c r="I45" s="52" t="s">
        <v>117</v>
      </c>
      <c r="J45" s="55" t="s">
        <v>124</v>
      </c>
      <c r="K45" s="56" t="s">
        <v>134</v>
      </c>
      <c r="L45" s="57" t="n">
        <v>46190</v>
      </c>
      <c r="M45" s="58" t="n">
        <f aca="false">G45/F45</f>
        <v>25.12</v>
      </c>
    </row>
    <row r="46" customFormat="false" ht="18.65" hidden="false" customHeight="true" outlineLevel="0" collapsed="false">
      <c r="A46" s="51" t="s">
        <v>57</v>
      </c>
      <c r="B46" s="52" t="s">
        <v>116</v>
      </c>
      <c r="C46" s="52" t="s">
        <v>64</v>
      </c>
      <c r="D46" s="52" t="s">
        <v>126</v>
      </c>
      <c r="E46" s="52" t="s">
        <v>60</v>
      </c>
      <c r="F46" s="53" t="n">
        <v>20</v>
      </c>
      <c r="G46" s="54" t="n">
        <v>516.63</v>
      </c>
      <c r="H46" s="55"/>
      <c r="I46" s="52" t="s">
        <v>117</v>
      </c>
      <c r="J46" s="55" t="s">
        <v>136</v>
      </c>
      <c r="K46" s="56" t="s">
        <v>132</v>
      </c>
      <c r="L46" s="57" t="n">
        <v>46232</v>
      </c>
      <c r="M46" s="58" t="n">
        <f aca="false">G46/F46</f>
        <v>25.8315</v>
      </c>
    </row>
    <row r="47" customFormat="false" ht="18.65" hidden="false" customHeight="true" outlineLevel="0" collapsed="false">
      <c r="A47" s="51" t="s">
        <v>57</v>
      </c>
      <c r="B47" s="52" t="s">
        <v>116</v>
      </c>
      <c r="C47" s="52" t="s">
        <v>64</v>
      </c>
      <c r="D47" s="52" t="s">
        <v>123</v>
      </c>
      <c r="E47" s="52" t="s">
        <v>60</v>
      </c>
      <c r="F47" s="53" t="n">
        <v>20</v>
      </c>
      <c r="G47" s="54" t="n">
        <v>516.63</v>
      </c>
      <c r="H47" s="55"/>
      <c r="I47" s="52" t="s">
        <v>117</v>
      </c>
      <c r="J47" s="55" t="s">
        <v>136</v>
      </c>
      <c r="K47" s="56" t="s">
        <v>133</v>
      </c>
      <c r="L47" s="57" t="n">
        <v>46232</v>
      </c>
      <c r="M47" s="58" t="n">
        <f aca="false">G47/F47</f>
        <v>25.8315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3736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2024-11-11T13:42:35Z</dcterms:created>
  <dc:creator>Antonova</dc:creator>
  <dc:description/>
  <dc:language>ru-RU</dc:language>
  <cp:lastModifiedBy/>
  <cp:lastPrinted>2026-08-31T09:47:14Z</cp:lastPrinted>
  <dcterms:modified xsi:type="dcterms:W3CDTF">2026-08-31T10:19:07Z</dcterms:modified>
  <cp:revision>104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