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6. Июнь\Поставка одноразовая посуда (НИИФ, Выборг-7, Жемчужина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" l="1"/>
  <c r="O10" i="3" s="1"/>
  <c r="M10" i="3"/>
  <c r="K10" i="3"/>
  <c r="L10" i="3" s="1"/>
  <c r="J10" i="3"/>
  <c r="I10" i="3"/>
  <c r="N11" i="3" l="1"/>
  <c r="O11" i="3" s="1"/>
  <c r="M11" i="3"/>
  <c r="K11" i="3"/>
  <c r="J11" i="3"/>
  <c r="I11" i="3"/>
  <c r="L11" i="3" l="1"/>
  <c r="N9" i="3"/>
  <c r="M9" i="3"/>
  <c r="K9" i="3"/>
  <c r="J9" i="3"/>
  <c r="I9" i="3"/>
  <c r="O9" i="3" l="1"/>
  <c r="L9" i="3"/>
  <c r="O12" i="3" l="1"/>
</calcChain>
</file>

<file path=xl/sharedStrings.xml><?xml version="1.0" encoding="utf-8"?>
<sst xmlns="http://schemas.openxmlformats.org/spreadsheetml/2006/main" count="37" uniqueCount="32">
  <si>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</si>
  <si>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</si>
  <si>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</si>
  <si>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</si>
  <si>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</si>
  <si>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</si>
  <si>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</si>
  <si>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</si>
  <si>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</si>
  <si>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</si>
  <si>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</si>
  <si>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</si>
  <si>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</si>
  <si>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</si>
  <si>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</si>
  <si>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</si>
  <si>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</si>
  <si>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</si>
  <si>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</si>
  <si>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</si>
  <si>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</si>
  <si>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</si>
  <si>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</si>
  <si>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</si>
  <si>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</si>
  <si>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</si>
  <si>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Код по КТРУ/ОКПД2</t>
  </si>
  <si>
    <t>шт</t>
  </si>
  <si>
    <t>22.29.23.110</t>
  </si>
  <si>
    <t>Стаканы одноразовые</t>
  </si>
  <si>
    <t>Ложки одноразовые</t>
  </si>
  <si>
    <t xml:space="preserve">Обоснование начальной (максимальной) цены контракта, 
начальной цены единицы товара (НЦЕ) на поставку одноразовой посуды для нужд ФГБУ «СПб НИИФ» Минздрава России в 2026 году (НИИФ, Санатории Выборг-7 и Жемчужина)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</si>
</sst>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\ _₽"/>
    <numFmt numFmtId="166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6" fontId="11" fillId="0" borderId="0" applyFont="0" applyFill="0" applyBorder="0" applyAlignment="0" applyProtection="0"/>
  </cellStyleXfs>
  <cellXfs count="3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3" fontId="9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Финансовый 2" xfId="2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topLeftCell="A4" zoomScaleNormal="100" workbookViewId="0">
      <selection activeCell="E11" sqref="E11"/>
    </sheetView>
  </sheetViews>
  <sheetFormatPr defaultRowHeight="15" x14ac:dyDescent="0.25"/>
  <cols>
    <col min="2" max="2" width="22.42578125" bestFit="1" customWidth="1"/>
    <col min="3" max="3" width="25.140625" customWidth="1"/>
    <col min="4" max="5" width="11.5703125" bestFit="1" customWidth="1"/>
    <col min="6" max="6" width="15.42578125" customWidth="1"/>
    <col min="7" max="7" width="17.42578125" customWidth="1"/>
    <col min="8" max="8" width="16.7109375" customWidth="1"/>
    <col min="9" max="9" width="17.85546875" customWidth="1"/>
    <col min="10" max="10" width="11.42578125" customWidth="1"/>
    <col min="14" max="14" width="10.42578125" customWidth="1"/>
    <col min="15" max="15" width="18.28515625" customWidth="1"/>
  </cols>
  <sheetData>
    <row r="1" spans="1:15" x14ac:dyDescent="0.25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36" customHeight="1" x14ac:dyDescent="0.25">
      <c r="A2" s="26" t="s">
        <v>11</v>
      </c>
      <c r="B2" s="26"/>
      <c r="C2" s="27" t="s">
        <v>12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63.75" customHeight="1" x14ac:dyDescent="0.25">
      <c r="A3" s="26" t="s">
        <v>24</v>
      </c>
      <c r="B3" s="26"/>
      <c r="C3" s="28" t="s">
        <v>25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55.5" customHeight="1" x14ac:dyDescent="0.25">
      <c r="A4" s="26" t="s">
        <v>13</v>
      </c>
      <c r="B4" s="26"/>
      <c r="C4" s="28" t="s">
        <v>14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24.5" customHeight="1" x14ac:dyDescent="0.25">
      <c r="A5" s="26" t="s">
        <v>22</v>
      </c>
      <c r="B5" s="26"/>
      <c r="C5" s="29" t="s">
        <v>19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39.75" customHeight="1" x14ac:dyDescent="0.25">
      <c r="A6" s="30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48.75" customHeight="1" x14ac:dyDescent="0.25">
      <c r="A7" s="34" t="s">
        <v>1</v>
      </c>
      <c r="B7" s="24" t="s">
        <v>2</v>
      </c>
      <c r="C7" s="24" t="s">
        <v>26</v>
      </c>
      <c r="D7" s="24" t="s">
        <v>3</v>
      </c>
      <c r="E7" s="24" t="s">
        <v>17</v>
      </c>
      <c r="F7" s="24" t="s">
        <v>10</v>
      </c>
      <c r="G7" s="24"/>
      <c r="H7" s="24"/>
      <c r="I7" s="25" t="s">
        <v>4</v>
      </c>
      <c r="J7" s="31" t="s">
        <v>5</v>
      </c>
      <c r="K7" s="31"/>
      <c r="L7" s="31"/>
      <c r="M7" s="31" t="s">
        <v>16</v>
      </c>
      <c r="N7" s="32" t="s">
        <v>23</v>
      </c>
      <c r="O7" s="33" t="s">
        <v>18</v>
      </c>
    </row>
    <row r="8" spans="1:15" ht="102" x14ac:dyDescent="0.25">
      <c r="A8" s="34"/>
      <c r="B8" s="24"/>
      <c r="C8" s="24"/>
      <c r="D8" s="24"/>
      <c r="E8" s="24"/>
      <c r="F8" s="4" t="s">
        <v>6</v>
      </c>
      <c r="G8" s="4" t="s">
        <v>7</v>
      </c>
      <c r="H8" s="4" t="s">
        <v>8</v>
      </c>
      <c r="I8" s="24"/>
      <c r="J8" s="3" t="s">
        <v>15</v>
      </c>
      <c r="K8" s="4" t="s">
        <v>0</v>
      </c>
      <c r="L8" s="1" t="s">
        <v>9</v>
      </c>
      <c r="M8" s="31"/>
      <c r="N8" s="32"/>
      <c r="O8" s="33"/>
    </row>
    <row r="9" spans="1:15" x14ac:dyDescent="0.25">
      <c r="A9" s="5">
        <v>1</v>
      </c>
      <c r="B9" s="11" t="s">
        <v>29</v>
      </c>
      <c r="C9" s="12" t="s">
        <v>28</v>
      </c>
      <c r="D9" s="13" t="s">
        <v>27</v>
      </c>
      <c r="E9" s="18">
        <v>14000</v>
      </c>
      <c r="F9" s="16">
        <v>4.2</v>
      </c>
      <c r="G9" s="16">
        <v>4.5</v>
      </c>
      <c r="H9" s="16">
        <v>4.5999999999999996</v>
      </c>
      <c r="I9" s="7">
        <f t="shared" ref="I9:I11" si="0">COUNT(F9:H9)</f>
        <v>3</v>
      </c>
      <c r="J9" s="7">
        <f t="shared" ref="J9:J11" si="1">IF(ISERR(AVERAGE(F9:H9)),"",AVERAGE(F9:H9))</f>
        <v>4.43</v>
      </c>
      <c r="K9" s="7">
        <f t="shared" ref="K9:K11" si="2">IF(ISERR(STDEV(F9:H9)),"",STDEV(F9:H9))</f>
        <v>0.21</v>
      </c>
      <c r="L9" s="8">
        <f t="shared" ref="L9:L11" si="3">IF(ISERR(K9/J9),"",K9/J9)</f>
        <v>4.7E-2</v>
      </c>
      <c r="M9" s="6">
        <f t="shared" ref="M9:M11" si="4">AVERAGE(F9:H9)</f>
        <v>4.43</v>
      </c>
      <c r="N9" s="6">
        <f t="shared" ref="N9:N11" si="5">MIN(F9:H9)</f>
        <v>4.2</v>
      </c>
      <c r="O9" s="9">
        <f t="shared" ref="O9:O11" si="6">N9*E9</f>
        <v>58800</v>
      </c>
    </row>
    <row r="10" spans="1:15" x14ac:dyDescent="0.25">
      <c r="A10" s="5">
        <v>2</v>
      </c>
      <c r="B10" s="14" t="s">
        <v>29</v>
      </c>
      <c r="C10" s="15" t="s">
        <v>28</v>
      </c>
      <c r="D10" s="13" t="s">
        <v>27</v>
      </c>
      <c r="E10" s="18">
        <v>20000</v>
      </c>
      <c r="F10" s="16">
        <v>4.2</v>
      </c>
      <c r="G10" s="16">
        <v>4.5</v>
      </c>
      <c r="H10" s="16">
        <v>4.5999999999999996</v>
      </c>
      <c r="I10" s="7">
        <f t="shared" ref="I10" si="7">COUNT(F10:H10)</f>
        <v>3</v>
      </c>
      <c r="J10" s="7">
        <f t="shared" ref="J10" si="8">IF(ISERR(AVERAGE(F10:H10)),"",AVERAGE(F10:H10))</f>
        <v>4.43</v>
      </c>
      <c r="K10" s="7">
        <f t="shared" ref="K10" si="9">IF(ISERR(STDEV(F10:H10)),"",STDEV(F10:H10))</f>
        <v>0.21</v>
      </c>
      <c r="L10" s="8">
        <f t="shared" ref="L10" si="10">IF(ISERR(K10/J10),"",K10/J10)</f>
        <v>4.7E-2</v>
      </c>
      <c r="M10" s="6">
        <f t="shared" ref="M10" si="11">AVERAGE(F10:H10)</f>
        <v>4.43</v>
      </c>
      <c r="N10" s="6">
        <f t="shared" ref="N10" si="12">MIN(F10:H10)</f>
        <v>4.2</v>
      </c>
      <c r="O10" s="16">
        <f t="shared" ref="O10" si="13">N10*E10</f>
        <v>84000</v>
      </c>
    </row>
    <row r="11" spans="1:15" x14ac:dyDescent="0.25">
      <c r="A11" s="5">
        <v>3</v>
      </c>
      <c r="B11" s="14" t="s">
        <v>30</v>
      </c>
      <c r="C11" s="15" t="s">
        <v>28</v>
      </c>
      <c r="D11" s="13" t="s">
        <v>27</v>
      </c>
      <c r="E11" s="18">
        <v>14000</v>
      </c>
      <c r="F11" s="16">
        <v>4.0999999999999996</v>
      </c>
      <c r="G11" s="16">
        <v>4.2</v>
      </c>
      <c r="H11" s="16">
        <v>4.5</v>
      </c>
      <c r="I11" s="7">
        <f t="shared" si="0"/>
        <v>3</v>
      </c>
      <c r="J11" s="7">
        <f t="shared" si="1"/>
        <v>4.2699999999999996</v>
      </c>
      <c r="K11" s="7">
        <f t="shared" si="2"/>
        <v>0.21</v>
      </c>
      <c r="L11" s="8">
        <f t="shared" si="3"/>
        <v>4.9000000000000002E-2</v>
      </c>
      <c r="M11" s="6">
        <f t="shared" si="4"/>
        <v>4.2699999999999996</v>
      </c>
      <c r="N11" s="6">
        <f t="shared" si="5"/>
        <v>4.0999999999999996</v>
      </c>
      <c r="O11" s="16">
        <f t="shared" si="6"/>
        <v>57400</v>
      </c>
    </row>
    <row r="12" spans="1:15" x14ac:dyDescent="0.25">
      <c r="A12" s="19" t="s">
        <v>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10">
        <f>SUM(O9:O11)</f>
        <v>200200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5" customHeight="1" x14ac:dyDescent="0.25">
      <c r="A19" s="2"/>
      <c r="G19" s="2"/>
      <c r="H19" s="2"/>
      <c r="I19" s="2"/>
      <c r="J19" s="2"/>
      <c r="K19" s="2"/>
      <c r="L19" s="2"/>
      <c r="M19" s="2"/>
      <c r="N19" s="2"/>
      <c r="O19" s="2"/>
    </row>
    <row r="21" spans="1:15" ht="23.25" customHeight="1" x14ac:dyDescent="0.25"/>
    <row r="22" spans="1:15" x14ac:dyDescent="0.25">
      <c r="G22" s="17"/>
    </row>
  </sheetData>
  <mergeCells count="22">
    <mergeCell ref="M7:M8"/>
    <mergeCell ref="N7:N8"/>
    <mergeCell ref="O7:O8"/>
    <mergeCell ref="A7:A8"/>
    <mergeCell ref="J7:L7"/>
    <mergeCell ref="C7:C8"/>
    <mergeCell ref="A12:N12"/>
    <mergeCell ref="A1:O1"/>
    <mergeCell ref="B7:B8"/>
    <mergeCell ref="D7:D8"/>
    <mergeCell ref="E7:E8"/>
    <mergeCell ref="F7:H7"/>
    <mergeCell ref="I7:I8"/>
    <mergeCell ref="A5:B5"/>
    <mergeCell ref="A2:B2"/>
    <mergeCell ref="A3:B3"/>
    <mergeCell ref="A4:B4"/>
    <mergeCell ref="C2:O2"/>
    <mergeCell ref="C3:O3"/>
    <mergeCell ref="C4:O4"/>
    <mergeCell ref="C5:O5"/>
    <mergeCell ref="A6:O6"/>
  </mergeCells>
  <phoneticPr fontId="5" type="noConversion"/>
  <conditionalFormatting sqref="L9 L11">
    <cfRule type="cellIs" dxfId="5" priority="7" stopIfTrue="1" operator="greaterThanOrEqual">
      <formula>0.33</formula>
    </cfRule>
    <cfRule type="cellIs" dxfId="4" priority="8" stopIfTrue="1" operator="greaterThanOrEqual">
      <formula>0.33</formula>
    </cfRule>
    <cfRule type="cellIs" dxfId="3" priority="9" stopIfTrue="1" operator="between">
      <formula>33</formula>
      <formula>100</formula>
    </cfRule>
  </conditionalFormatting>
  <conditionalFormatting sqref="L10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" right="0.7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2026-05-14T09:46:16Z</cp:lastPrinted>
  <dcterms:created xsi:type="dcterms:W3CDTF">2018-02-08T09:44:50Z</dcterms:created>
  <dcterms:modified xsi:type="dcterms:W3CDTF">2026-06-16T11:59:05Z</dcterms:modified>
</cp:coreProperties>
</file>