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/>
  <c r="K32" s="1"/>
  <c r="J32" s="1"/>
  <c r="I33"/>
  <c r="K33" s="1"/>
  <c r="J33" s="1"/>
  <c r="I34"/>
  <c r="L34" s="1"/>
  <c r="I35"/>
  <c r="L35" s="1"/>
  <c r="I36"/>
  <c r="K36" s="1"/>
  <c r="J36" s="1"/>
  <c r="I37"/>
  <c r="K37" s="1"/>
  <c r="J37" s="1"/>
  <c r="I38"/>
  <c r="K38" s="1"/>
  <c r="J38" s="1"/>
  <c r="I39"/>
  <c r="L39" s="1"/>
  <c r="I40"/>
  <c r="L40" s="1"/>
  <c r="I41"/>
  <c r="K41" s="1"/>
  <c r="J41" s="1"/>
  <c r="I42"/>
  <c r="K42" s="1"/>
  <c r="J42" s="1"/>
  <c r="I43"/>
  <c r="K43" s="1"/>
  <c r="J43" s="1"/>
  <c r="I44"/>
  <c r="K44" s="1"/>
  <c r="J44" s="1"/>
  <c r="I45"/>
  <c r="K45" s="1"/>
  <c r="J45" s="1"/>
  <c r="I46"/>
  <c r="L46" s="1"/>
  <c r="I47"/>
  <c r="L47" s="1"/>
  <c r="I48"/>
  <c r="L48" s="1"/>
  <c r="I49"/>
  <c r="K49" s="1"/>
  <c r="J49" s="1"/>
  <c r="I50"/>
  <c r="K50" s="1"/>
  <c r="J50" s="1"/>
  <c r="I51"/>
  <c r="L51" s="1"/>
  <c r="I52"/>
  <c r="K52" s="1"/>
  <c r="J52" s="1"/>
  <c r="I53"/>
  <c r="K53" s="1"/>
  <c r="J53" s="1"/>
  <c r="I54"/>
  <c r="K54" s="1"/>
  <c r="J54" s="1"/>
  <c r="I55"/>
  <c r="L55" s="1"/>
  <c r="I56"/>
  <c r="L56" s="1"/>
  <c r="I57"/>
  <c r="L57" s="1"/>
  <c r="I58"/>
  <c r="K58" s="1"/>
  <c r="J58" s="1"/>
  <c r="I59"/>
  <c r="K59" s="1"/>
  <c r="J59" s="1"/>
  <c r="I60"/>
  <c r="K60" s="1"/>
  <c r="J60" s="1"/>
  <c r="I61"/>
  <c r="K61" s="1"/>
  <c r="J61" s="1"/>
  <c r="I62"/>
  <c r="K62" s="1"/>
  <c r="J62" s="1"/>
  <c r="I12"/>
  <c r="L12" s="1"/>
  <c r="I13"/>
  <c r="K13" s="1"/>
  <c r="J13" s="1"/>
  <c r="I14"/>
  <c r="L14" s="1"/>
  <c r="I15"/>
  <c r="I16"/>
  <c r="L16" s="1"/>
  <c r="I17"/>
  <c r="K17" s="1"/>
  <c r="J17" s="1"/>
  <c r="I18"/>
  <c r="I19"/>
  <c r="K19" s="1"/>
  <c r="I20"/>
  <c r="L20" s="1"/>
  <c r="I21"/>
  <c r="K21" s="1"/>
  <c r="J21" s="1"/>
  <c r="I22"/>
  <c r="I23"/>
  <c r="I24"/>
  <c r="L24" s="1"/>
  <c r="I25"/>
  <c r="K25" s="1"/>
  <c r="J25" s="1"/>
  <c r="I26"/>
  <c r="I27"/>
  <c r="K27" s="1"/>
  <c r="I28"/>
  <c r="L28" s="1"/>
  <c r="I29"/>
  <c r="K29" s="1"/>
  <c r="J29" s="1"/>
  <c r="I30"/>
  <c r="I31"/>
  <c r="E63"/>
  <c r="I11"/>
  <c r="L11" s="1"/>
  <c r="I10"/>
  <c r="K10" s="1"/>
  <c r="J10" s="1"/>
  <c r="K51" l="1"/>
  <c r="J51" s="1"/>
  <c r="K35"/>
  <c r="J35" s="1"/>
  <c r="L62"/>
  <c r="L61"/>
  <c r="L60"/>
  <c r="L59"/>
  <c r="L58"/>
  <c r="K57"/>
  <c r="J57" s="1"/>
  <c r="K56"/>
  <c r="J56" s="1"/>
  <c r="K55"/>
  <c r="J55" s="1"/>
  <c r="L54"/>
  <c r="L53"/>
  <c r="L52"/>
  <c r="L50"/>
  <c r="L49"/>
  <c r="K48"/>
  <c r="J48" s="1"/>
  <c r="K47"/>
  <c r="J47" s="1"/>
  <c r="K46"/>
  <c r="J46" s="1"/>
  <c r="L45"/>
  <c r="L44"/>
  <c r="L43"/>
  <c r="L42"/>
  <c r="L41"/>
  <c r="K40"/>
  <c r="J40" s="1"/>
  <c r="K39"/>
  <c r="J39" s="1"/>
  <c r="L38"/>
  <c r="L37"/>
  <c r="L36"/>
  <c r="K34"/>
  <c r="J34" s="1"/>
  <c r="L33"/>
  <c r="L32"/>
  <c r="K16"/>
  <c r="J16" s="1"/>
  <c r="K24"/>
  <c r="J24" s="1"/>
  <c r="K28"/>
  <c r="J28" s="1"/>
  <c r="K12"/>
  <c r="J12" s="1"/>
  <c r="L18"/>
  <c r="L25"/>
  <c r="L17"/>
  <c r="K20"/>
  <c r="J20" s="1"/>
  <c r="L26"/>
  <c r="K26"/>
  <c r="J26" s="1"/>
  <c r="K18"/>
  <c r="J18" s="1"/>
  <c r="K30"/>
  <c r="J30" s="1"/>
  <c r="L31"/>
  <c r="L23"/>
  <c r="L15"/>
  <c r="L22"/>
  <c r="L30"/>
  <c r="K31"/>
  <c r="J31" s="1"/>
  <c r="K23"/>
  <c r="J23" s="1"/>
  <c r="K15"/>
  <c r="J15" s="1"/>
  <c r="L29"/>
  <c r="L21"/>
  <c r="L13"/>
  <c r="K22"/>
  <c r="J22" s="1"/>
  <c r="K14"/>
  <c r="J14" s="1"/>
  <c r="J27"/>
  <c r="J19"/>
  <c r="L27"/>
  <c r="L19"/>
  <c r="K11"/>
  <c r="J11" s="1"/>
  <c r="L10"/>
  <c r="L63" l="1"/>
  <c r="B83" s="1"/>
</calcChain>
</file>

<file path=xl/sharedStrings.xml><?xml version="1.0" encoding="utf-8"?>
<sst xmlns="http://schemas.openxmlformats.org/spreadsheetml/2006/main" count="262" uniqueCount="155">
  <si>
    <r>
      <t xml:space="preserve">Справка-обоснование с расчетом начальной (максимальной) цены </t>
    </r>
    <r>
      <rPr>
        <b/>
        <sz val="18"/>
        <color theme="1"/>
        <rFont val="Times New Roman"/>
        <family val="1"/>
        <charset val="204"/>
      </rPr>
      <t xml:space="preserve">контракта </t>
    </r>
  </si>
  <si>
    <t>Предмет контракта</t>
  </si>
  <si>
    <t>Основные характеристики объекта закупки:</t>
  </si>
  <si>
    <t>Используемый метод определения НМЦК с обоснованием:</t>
  </si>
  <si>
    <t>Метод сопоставимых рыночных цен (анализа рынка)</t>
  </si>
  <si>
    <t>Расчет НМЦК</t>
  </si>
  <si>
    <t>№ п/п</t>
  </si>
  <si>
    <t>Наименование услуг</t>
  </si>
  <si>
    <t>Единица измерения</t>
  </si>
  <si>
    <t>Количество источников ценовой информации</t>
  </si>
  <si>
    <t xml:space="preserve"> Количество (объем) закупаемого товара (работы, услуги) </t>
  </si>
  <si>
    <t>Цены поставщиков за единицу в рублях</t>
  </si>
  <si>
    <t xml:space="preserve">Средняя арифметическая цена за единицу     &lt;ц&gt; </t>
  </si>
  <si>
    <t>Коэффициент вариации %</t>
  </si>
  <si>
    <t>Среднее квадратичное отклонение Q</t>
  </si>
  <si>
    <t>Начальная (максимальная) цена контракта</t>
  </si>
  <si>
    <t>1</t>
  </si>
  <si>
    <t>ОБЩАЯ НМЦК, руб.</t>
  </si>
  <si>
    <t>В целях определения однородности совокупности значений выявленных цен, используемых в расчете цены, Заказчиком определен коэффициент вариации. 
Коэффициент вариации цены определялся по следующей формуле:</t>
  </si>
  <si>
    <t>где:</t>
  </si>
  <si>
    <t>V - коэффициент вариации;</t>
  </si>
  <si>
    <t xml:space="preserve"> </t>
  </si>
  <si>
    <t>- среднее квадратичное отклонение;</t>
  </si>
  <si>
    <t xml:space="preserve">   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</si>
  <si>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</si>
  <si>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</si>
  <si>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 xml:space="preserve">Коэффициент вариации не превышает 33%, следовательно, выборка однородна. </t>
  </si>
  <si>
    <t>НМЦК определена методом сопоставимых рыночных цен (анализа рынка) по формуле:</t>
  </si>
  <si>
    <t xml:space="preserve">                        - 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</si>
  <si>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</si>
  <si>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</si>
  <si>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</si>
  <si>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</si>
  <si>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(подпись/расшифровка подписи)</t>
  </si>
  <si>
    <t>Согласовано: Начальник ГОКР</t>
  </si>
  <si>
    <t xml:space="preserve">Расчет НМЦК составил: </t>
  </si>
  <si>
    <t>Берестова З.Х.</t>
  </si>
  <si>
    <t>(должность/подпись/расшифровка подписи)</t>
  </si>
  <si>
    <t>Ценовое предложение предоставил:</t>
  </si>
  <si>
    <t>усл.ед</t>
  </si>
  <si>
    <t>Оказание услуг по ветеринарному обслуживанию и лечению служебных собак для нужд ФГКУ «Уральский УСЦ МЧС России»</t>
  </si>
  <si>
    <t xml:space="preserve"> Оказание услуг по ветеринарному обслуживанию и лечению служебных собак согласно технического задания запроса котировок в электроной форме</t>
  </si>
  <si>
    <t>1.1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</si>
  <si>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</si>
  <si>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</si>
  <si>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</si>
  <si>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</si>
  <si>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</si>
  <si>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</si>
  <si>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</si>
  <si>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</si>
  <si>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</si>
  <si>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</si>
  <si>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</si>
  <si>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</si>
  <si>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</si>
  <si>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</si>
  <si>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</si>
  <si>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</si>
  <si>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</si>
  <si>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</si>
  <si>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</si>
  <si>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</si>
  <si>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</si>
  <si>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</si>
  <si>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</si>
  <si>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</si>
  <si>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</si>
  <si>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</si>
  <si>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</si>
  <si>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</si>
  <si>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</si>
  <si>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</si>
  <si>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</si>
  <si>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</si>
  <si>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</si>
  <si>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7.1</t>
  </si>
  <si>
    <t>7.2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</si>
  <si>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</si>
  <si>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</si>
  <si>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</si>
  <si>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</si>
  <si>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</si>
  <si>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</si>
  <si>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</si>
  <si>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</si>
  <si>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</si>
  <si>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</si>
  <si>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9.6</t>
  </si>
  <si>
    <t>10.1</t>
  </si>
  <si>
    <t>10.2</t>
  </si>
  <si>
    <t>11.1</t>
  </si>
  <si>
    <t>11.2</t>
  </si>
  <si>
    <t>11.3</t>
  </si>
  <si>
    <t>11.4</t>
  </si>
  <si>
    <t>Прием животного (клинический осмотр, назначение исследований, постановка диагноза, назначение лечения).</t>
  </si>
  <si>
    <t>Консультация по анализам, корректировка лечения</t>
  </si>
  <si>
    <t>Удаление клещей с животного  (независимо от количества)</t>
  </si>
  <si>
    <t>Измерение сахара в крови глюкометром (на приеме)</t>
  </si>
  <si>
    <t>Первичная вакцинация</t>
  </si>
  <si>
    <t>Повторная/ежегодная вакцинация</t>
  </si>
  <si>
    <t>Лептоспироз</t>
  </si>
  <si>
    <t>Бешенство</t>
  </si>
  <si>
    <t>Пироаплазмоз</t>
  </si>
  <si>
    <t>Дегельминтизация (клинический осмотр, термометрия, расчет дозировки, введение препарата)</t>
  </si>
  <si>
    <t>Обработка от эктопаразитов (клинический осмотр, термометрия, расчет дозировки, введение препарата)</t>
  </si>
  <si>
    <t>Анализ крови (общий)</t>
  </si>
  <si>
    <t>Анализ мочи</t>
  </si>
  <si>
    <t>Анализ кала</t>
  </si>
  <si>
    <t>Базовый биохимический анализ крови – 12 показателей
(АлТ, Альбумин, АсТ, Глюкоза, Креатинин, Мочевина, Общий белок, Общий билирубин, Щелочная фосфатаза, α-Амилаза, γ-ГТ, Глобулины)</t>
  </si>
  <si>
    <t>Соскобы, смывы</t>
  </si>
  <si>
    <t>Запись электрокардиограммы с расшифровкой</t>
  </si>
  <si>
    <t>Узи одного органа</t>
  </si>
  <si>
    <t>Рентгенография в 1-й проекции</t>
  </si>
  <si>
    <t>Рентгенография на дисплазию (тазобедренные суставы)</t>
  </si>
  <si>
    <t>Рентген-контроль при миелографии</t>
  </si>
  <si>
    <t>Первичная хирургическая  обработка (ПХО) единичных, свежих ран (до суток)</t>
  </si>
  <si>
    <t>Первичная хирургическая  обработка (ПХО) множественных, свежих ран (до суток)</t>
  </si>
  <si>
    <t xml:space="preserve">Перевязка с обработкой раны (наложение бинтовой повязки) </t>
  </si>
  <si>
    <t xml:space="preserve">Хирургическое лечение  абсцессов (в зависимости от объема и локализации) </t>
  </si>
  <si>
    <t xml:space="preserve">Оперативное лечение отогематомы ушной раковины у кошек и собак </t>
  </si>
  <si>
    <t>Снятие швов</t>
  </si>
  <si>
    <t xml:space="preserve">Удаление инородного тела из носовой полости </t>
  </si>
  <si>
    <t>Удаление инородного тела из ротовой полости (в зависимости от сложности)</t>
  </si>
  <si>
    <t xml:space="preserve">Удаление инородных тел из глотки (в зависимости от сложности) </t>
  </si>
  <si>
    <t>Промывание желудка через зонд</t>
  </si>
  <si>
    <t xml:space="preserve">Вправление прямой кишки </t>
  </si>
  <si>
    <t>Родовспоможение собаке  независимо от времени</t>
  </si>
  <si>
    <t>Ампутация хвоста по медицинским показаниям – травма, гангрена и др.</t>
  </si>
  <si>
    <t>Кастрация кобелей (анестезия, препараты, хирургические манипуляции)</t>
  </si>
  <si>
    <t>Стерилизация сук с удалением матки</t>
  </si>
  <si>
    <t>Удаление  зуба (резцы)</t>
  </si>
  <si>
    <t xml:space="preserve">Удаление  зуба (клыки, коренные) </t>
  </si>
  <si>
    <t>Удаление молочных зубов</t>
  </si>
  <si>
    <t>Удаление зубного камня механическое (собаки)</t>
  </si>
  <si>
    <t>Комплексная санация ротовой полости УЗ-скалером  и удаление нежизнеспособных зубов</t>
  </si>
  <si>
    <t>Ринотомия (вскрытие носовой полости, удаление новообразований, вскрытие придаточных пазух носа)</t>
  </si>
  <si>
    <t xml:space="preserve">Удаление единичных новообразований кожных покровов под местной анестезией </t>
  </si>
  <si>
    <t>Удаление множественных новообразований кожных покровов под местной анестезией (в зависимости от сложности)</t>
  </si>
  <si>
    <t>Унилатеральная мастэктомия собак</t>
  </si>
  <si>
    <t>Гиперплазия слизистой влагалища с иссечением у сук</t>
  </si>
  <si>
    <t xml:space="preserve">Удаление одной параанальной   железы у собак при патологическом процессе </t>
  </si>
  <si>
    <t xml:space="preserve">Внутрисуставная инъекция </t>
  </si>
  <si>
    <t xml:space="preserve">Удаление металлоконструкции после остеосинтеза у собак </t>
  </si>
  <si>
    <t>Ревизионная (повторная) лапаротомия (в зависимости от объема и сложности)</t>
  </si>
  <si>
    <t>Оперативное лечение заворота желудка у собаки</t>
  </si>
  <si>
    <t xml:space="preserve">Нефроэктомия  ( удаление почки) у собаки </t>
  </si>
  <si>
    <t>Ушивание мочевого пузыря собаки при разрыве</t>
  </si>
  <si>
    <t>Дата подготовки обоснования НМЦК: 23.04.2026 год</t>
  </si>
  <si>
    <t>Адеев Р.А</t>
  </si>
  <si>
    <t>ОКПД - 2</t>
  </si>
  <si>
    <t>75.00.19.000</t>
  </si>
  <si>
    <t>Коммерческое предложение 
Вх. № В-233-379
от 12.05.2026</t>
  </si>
  <si>
    <t>Коммерческое предложение 
Вх. № В-233-381
от 12.05.2026</t>
  </si>
  <si>
    <t>Коммерческое предложение 
Вх. № В-233-380
от 12.05.2026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</si>
</sst>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0" applyFont="1"/>
    <xf numFmtId="0" fontId="6" fillId="0" borderId="0" xfId="0" applyFont="1"/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534679</xdr:colOff>
      <xdr:row>64</xdr:row>
      <xdr:rowOff>78480</xdr:rowOff>
    </xdr:from>
    <xdr:to>
      <xdr:col>6</xdr:col>
      <xdr:colOff>522006</xdr:colOff>
      <xdr:row>66</xdr:row>
      <xdr:rowOff>63303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832960" y="4721918"/>
          <a:ext cx="1332735" cy="38963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47520</xdr:colOff>
      <xdr:row>67</xdr:row>
      <xdr:rowOff>44280</xdr:rowOff>
    </xdr:from>
    <xdr:to>
      <xdr:col>1</xdr:col>
      <xdr:colOff>1821656</xdr:colOff>
      <xdr:row>69</xdr:row>
      <xdr:rowOff>172160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16614" y="5842624"/>
          <a:ext cx="1774136" cy="5326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20732</xdr:colOff>
      <xdr:row>69</xdr:row>
      <xdr:rowOff>517930</xdr:rowOff>
    </xdr:from>
    <xdr:to>
      <xdr:col>1</xdr:col>
      <xdr:colOff>157411</xdr:colOff>
      <xdr:row>70</xdr:row>
      <xdr:rowOff>42349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92207" y="9680980"/>
          <a:ext cx="136679" cy="2197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353880</xdr:colOff>
      <xdr:row>74</xdr:row>
      <xdr:rowOff>122400</xdr:rowOff>
    </xdr:from>
    <xdr:to>
      <xdr:col>6</xdr:col>
      <xdr:colOff>1102256</xdr:colOff>
      <xdr:row>76</xdr:row>
      <xdr:rowOff>158792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4802055" y="10780875"/>
          <a:ext cx="3390885" cy="45548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356040</xdr:colOff>
      <xdr:row>76</xdr:row>
      <xdr:rowOff>186840</xdr:rowOff>
    </xdr:from>
    <xdr:to>
      <xdr:col>1</xdr:col>
      <xdr:colOff>851295</xdr:colOff>
      <xdr:row>77</xdr:row>
      <xdr:rowOff>174434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356040" y="11245365"/>
          <a:ext cx="914355" cy="1971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349560</xdr:colOff>
      <xdr:row>80</xdr:row>
      <xdr:rowOff>150120</xdr:rowOff>
    </xdr:from>
    <xdr:to>
      <xdr:col>1</xdr:col>
      <xdr:colOff>559605</xdr:colOff>
      <xdr:row>81</xdr:row>
      <xdr:rowOff>128710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49560" y="12008745"/>
          <a:ext cx="343395" cy="18814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topLeftCell="A56" zoomScale="80" zoomScaleNormal="80" workbookViewId="0">
      <selection sqref="A1:M90"/>
    </sheetView>
  </sheetViews>
  <sheetFormatPr defaultRowHeight="15.75"/>
  <cols>
    <col min="1" max="1" width="5.5703125" customWidth="1"/>
    <col min="2" max="2" width="49.28515625" customWidth="1"/>
    <col min="3" max="3" width="11.85546875" customWidth="1"/>
    <col min="4" max="4" width="16.7109375" customWidth="1"/>
    <col min="5" max="5" width="18.28515625" customWidth="1"/>
    <col min="6" max="6" width="20.140625" customWidth="1"/>
    <col min="7" max="7" width="19.42578125" customWidth="1"/>
    <col min="8" max="8" width="19.28515625" customWidth="1"/>
    <col min="9" max="9" width="21.5703125" customWidth="1"/>
    <col min="10" max="10" width="15.42578125" customWidth="1"/>
    <col min="11" max="11" width="19.42578125" customWidth="1"/>
    <col min="12" max="12" width="18.28515625" customWidth="1"/>
    <col min="13" max="13" width="17.7109375" style="81" customWidth="1"/>
  </cols>
  <sheetData>
    <row r="1" spans="1:13" ht="22.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3" ht="45.75" customHeight="1">
      <c r="A2" s="57" t="s">
        <v>1</v>
      </c>
      <c r="B2" s="57"/>
      <c r="C2" s="57"/>
      <c r="D2" s="57"/>
      <c r="E2" s="57"/>
      <c r="F2" s="57"/>
      <c r="G2" s="57"/>
      <c r="H2" s="58" t="s">
        <v>40</v>
      </c>
      <c r="I2" s="58"/>
      <c r="J2" s="58"/>
      <c r="K2" s="58"/>
      <c r="L2" s="58"/>
      <c r="M2" s="58"/>
    </row>
    <row r="3" spans="1:13" ht="39.75" customHeight="1">
      <c r="A3" s="57" t="s">
        <v>2</v>
      </c>
      <c r="B3" s="57"/>
      <c r="C3" s="57"/>
      <c r="D3" s="57"/>
      <c r="E3" s="57"/>
      <c r="F3" s="57"/>
      <c r="G3" s="57"/>
      <c r="H3" s="58" t="s">
        <v>41</v>
      </c>
      <c r="I3" s="58"/>
      <c r="J3" s="58"/>
      <c r="K3" s="58"/>
      <c r="L3" s="58"/>
      <c r="M3" s="58"/>
    </row>
    <row r="4" spans="1:13" ht="18.75">
      <c r="A4" s="57" t="s">
        <v>3</v>
      </c>
      <c r="B4" s="57"/>
      <c r="C4" s="57"/>
      <c r="D4" s="57"/>
      <c r="E4" s="57"/>
      <c r="F4" s="57"/>
      <c r="G4" s="57"/>
      <c r="H4" s="62" t="s">
        <v>4</v>
      </c>
      <c r="I4" s="62"/>
      <c r="J4" s="62"/>
      <c r="K4" s="62"/>
      <c r="L4" s="62"/>
      <c r="M4" s="62"/>
    </row>
    <row r="5" spans="1:13" ht="20.25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23.25" customHeight="1">
      <c r="A7" s="64" t="s">
        <v>6</v>
      </c>
      <c r="B7" s="65" t="s">
        <v>7</v>
      </c>
      <c r="C7" s="65" t="s">
        <v>8</v>
      </c>
      <c r="D7" s="65" t="s">
        <v>9</v>
      </c>
      <c r="E7" s="65" t="s">
        <v>10</v>
      </c>
      <c r="F7" s="66" t="s">
        <v>11</v>
      </c>
      <c r="G7" s="66"/>
      <c r="H7" s="66"/>
      <c r="I7" s="65" t="s">
        <v>12</v>
      </c>
      <c r="J7" s="65" t="s">
        <v>13</v>
      </c>
      <c r="K7" s="65" t="s">
        <v>14</v>
      </c>
      <c r="L7" s="67" t="s">
        <v>15</v>
      </c>
      <c r="M7" s="68" t="s">
        <v>150</v>
      </c>
    </row>
    <row r="8" spans="1:13" ht="81" customHeight="1">
      <c r="A8" s="64"/>
      <c r="B8" s="65"/>
      <c r="C8" s="65"/>
      <c r="D8" s="65"/>
      <c r="E8" s="65"/>
      <c r="F8" s="56" t="s">
        <v>154</v>
      </c>
      <c r="G8" s="56" t="s">
        <v>153</v>
      </c>
      <c r="H8" s="56" t="s">
        <v>152</v>
      </c>
      <c r="I8" s="65"/>
      <c r="J8" s="65"/>
      <c r="K8" s="65"/>
      <c r="L8" s="67"/>
      <c r="M8" s="68"/>
    </row>
    <row r="9" spans="1:13">
      <c r="A9" s="39" t="s">
        <v>16</v>
      </c>
      <c r="B9" s="38">
        <v>2</v>
      </c>
      <c r="C9" s="38">
        <v>3</v>
      </c>
      <c r="D9" s="38">
        <v>4</v>
      </c>
      <c r="E9" s="38">
        <v>5</v>
      </c>
      <c r="F9" s="4">
        <v>6</v>
      </c>
      <c r="G9" s="4">
        <v>7</v>
      </c>
      <c r="H9" s="5">
        <v>8</v>
      </c>
      <c r="I9" s="6">
        <v>9</v>
      </c>
      <c r="J9" s="7">
        <v>10</v>
      </c>
      <c r="K9" s="38">
        <v>11</v>
      </c>
      <c r="L9" s="38">
        <v>12</v>
      </c>
      <c r="M9" s="40">
        <v>13</v>
      </c>
    </row>
    <row r="10" spans="1:13" ht="47.25">
      <c r="A10" s="8" t="s">
        <v>42</v>
      </c>
      <c r="B10" s="41" t="s">
        <v>95</v>
      </c>
      <c r="C10" s="38" t="s">
        <v>39</v>
      </c>
      <c r="D10" s="38">
        <v>3</v>
      </c>
      <c r="E10" s="42">
        <v>1</v>
      </c>
      <c r="F10" s="43">
        <v>800</v>
      </c>
      <c r="G10" s="43">
        <v>850</v>
      </c>
      <c r="H10" s="43">
        <v>750</v>
      </c>
      <c r="I10" s="32">
        <f>ROUND(AVERAGE(F10,G10,H10),2)</f>
        <v>800</v>
      </c>
      <c r="J10" s="32">
        <f t="shared" ref="J10:J62" si="0">K10/I10*100</f>
        <v>6.25</v>
      </c>
      <c r="K10" s="32">
        <f t="shared" ref="K10" si="1">SQRT((POWER(F10-I10,2)+POWER(G10-I10,2)+POWER(H10-I10,2))/2)</f>
        <v>50</v>
      </c>
      <c r="L10" s="32">
        <f t="shared" ref="L10:L62" si="2">ROUND(E10*I10,2)</f>
        <v>800</v>
      </c>
      <c r="M10" s="80" t="s">
        <v>151</v>
      </c>
    </row>
    <row r="11" spans="1:13" ht="35.25" customHeight="1">
      <c r="A11" s="8" t="s">
        <v>43</v>
      </c>
      <c r="B11" s="41" t="s">
        <v>96</v>
      </c>
      <c r="C11" s="38" t="s">
        <v>39</v>
      </c>
      <c r="D11" s="38">
        <v>3</v>
      </c>
      <c r="E11" s="42">
        <v>1</v>
      </c>
      <c r="F11" s="43">
        <v>800</v>
      </c>
      <c r="G11" s="43">
        <v>630</v>
      </c>
      <c r="H11" s="43">
        <v>500</v>
      </c>
      <c r="I11" s="32">
        <f t="shared" ref="I11:I62" si="3">ROUND(AVERAGE(F11,G11,H11),2)</f>
        <v>643.33000000000004</v>
      </c>
      <c r="J11" s="32">
        <f>K11/I11*100</f>
        <v>23.385165934644494</v>
      </c>
      <c r="K11" s="32">
        <f>SQRT((POWER(F11-I11,2)+POWER(G11-I11,2)+POWER(H11-I11,2))/2)</f>
        <v>150.44378800734845</v>
      </c>
      <c r="L11" s="32">
        <f t="shared" si="2"/>
        <v>643.33000000000004</v>
      </c>
      <c r="M11" s="80" t="s">
        <v>151</v>
      </c>
    </row>
    <row r="12" spans="1:13" ht="34.5" customHeight="1">
      <c r="A12" s="8" t="s">
        <v>44</v>
      </c>
      <c r="B12" s="41" t="s">
        <v>97</v>
      </c>
      <c r="C12" s="38" t="s">
        <v>39</v>
      </c>
      <c r="D12" s="38">
        <v>3</v>
      </c>
      <c r="E12" s="42">
        <v>1</v>
      </c>
      <c r="F12" s="43">
        <v>500</v>
      </c>
      <c r="G12" s="43">
        <v>450</v>
      </c>
      <c r="H12" s="43">
        <v>500</v>
      </c>
      <c r="I12" s="32">
        <f t="shared" si="3"/>
        <v>483.33</v>
      </c>
      <c r="J12" s="32">
        <f>K12/I12*100</f>
        <v>5.972630241896101</v>
      </c>
      <c r="K12" s="32">
        <f t="shared" ref="K12:K62" si="4">SQRT((POWER(F12-I12,2)+POWER(G12-I12,2)+POWER(H12-I12,2))/2)</f>
        <v>28.867513748156423</v>
      </c>
      <c r="L12" s="32">
        <f t="shared" si="2"/>
        <v>483.33</v>
      </c>
      <c r="M12" s="80" t="s">
        <v>151</v>
      </c>
    </row>
    <row r="13" spans="1:13" ht="34.5" customHeight="1">
      <c r="A13" s="8" t="s">
        <v>45</v>
      </c>
      <c r="B13" s="41" t="s">
        <v>98</v>
      </c>
      <c r="C13" s="38" t="s">
        <v>39</v>
      </c>
      <c r="D13" s="38">
        <v>3</v>
      </c>
      <c r="E13" s="42">
        <v>1</v>
      </c>
      <c r="F13" s="43">
        <v>400</v>
      </c>
      <c r="G13" s="43">
        <v>450</v>
      </c>
      <c r="H13" s="43">
        <v>250</v>
      </c>
      <c r="I13" s="32">
        <f t="shared" si="3"/>
        <v>366.67</v>
      </c>
      <c r="J13" s="32">
        <f t="shared" si="0"/>
        <v>28.386096504587428</v>
      </c>
      <c r="K13" s="32">
        <f t="shared" si="4"/>
        <v>104.08330005337072</v>
      </c>
      <c r="L13" s="32">
        <f t="shared" si="2"/>
        <v>366.67</v>
      </c>
      <c r="M13" s="80" t="s">
        <v>151</v>
      </c>
    </row>
    <row r="14" spans="1:13" ht="22.5" customHeight="1">
      <c r="A14" s="8" t="s">
        <v>46</v>
      </c>
      <c r="B14" s="41" t="s">
        <v>99</v>
      </c>
      <c r="C14" s="38" t="s">
        <v>39</v>
      </c>
      <c r="D14" s="38">
        <v>3</v>
      </c>
      <c r="E14" s="42">
        <v>1</v>
      </c>
      <c r="F14" s="43">
        <v>1500</v>
      </c>
      <c r="G14" s="43">
        <v>1660</v>
      </c>
      <c r="H14" s="43">
        <v>1500</v>
      </c>
      <c r="I14" s="32">
        <f t="shared" si="3"/>
        <v>1553.33</v>
      </c>
      <c r="J14" s="32">
        <f t="shared" si="0"/>
        <v>5.946968330010435</v>
      </c>
      <c r="K14" s="32">
        <f t="shared" si="4"/>
        <v>92.376043160551092</v>
      </c>
      <c r="L14" s="32">
        <f t="shared" si="2"/>
        <v>1553.33</v>
      </c>
      <c r="M14" s="80" t="s">
        <v>151</v>
      </c>
    </row>
    <row r="15" spans="1:13" ht="32.25" customHeight="1">
      <c r="A15" s="8" t="s">
        <v>47</v>
      </c>
      <c r="B15" s="41" t="s">
        <v>100</v>
      </c>
      <c r="C15" s="38" t="s">
        <v>39</v>
      </c>
      <c r="D15" s="38">
        <v>3</v>
      </c>
      <c r="E15" s="42">
        <v>1</v>
      </c>
      <c r="F15" s="43">
        <v>2500</v>
      </c>
      <c r="G15" s="43">
        <v>1660</v>
      </c>
      <c r="H15" s="43">
        <v>1500</v>
      </c>
      <c r="I15" s="32">
        <f t="shared" si="3"/>
        <v>1886.67</v>
      </c>
      <c r="J15" s="32">
        <f t="shared" si="0"/>
        <v>28.47095617013462</v>
      </c>
      <c r="K15" s="32">
        <f t="shared" si="4"/>
        <v>537.15298877507882</v>
      </c>
      <c r="L15" s="32">
        <f t="shared" si="2"/>
        <v>1886.67</v>
      </c>
      <c r="M15" s="80" t="s">
        <v>151</v>
      </c>
    </row>
    <row r="16" spans="1:13" ht="24" customHeight="1">
      <c r="A16" s="8" t="s">
        <v>48</v>
      </c>
      <c r="B16" s="41" t="s">
        <v>101</v>
      </c>
      <c r="C16" s="38" t="s">
        <v>39</v>
      </c>
      <c r="D16" s="38">
        <v>3</v>
      </c>
      <c r="E16" s="42">
        <v>1</v>
      </c>
      <c r="F16" s="43">
        <v>1800</v>
      </c>
      <c r="G16" s="43">
        <v>1660</v>
      </c>
      <c r="H16" s="43">
        <v>1500</v>
      </c>
      <c r="I16" s="32">
        <f t="shared" si="3"/>
        <v>1653.33</v>
      </c>
      <c r="J16" s="32">
        <f t="shared" si="0"/>
        <v>9.079316896494781</v>
      </c>
      <c r="K16" s="32">
        <f t="shared" si="4"/>
        <v>150.11107004481715</v>
      </c>
      <c r="L16" s="32">
        <f t="shared" si="2"/>
        <v>1653.33</v>
      </c>
      <c r="M16" s="80" t="s">
        <v>151</v>
      </c>
    </row>
    <row r="17" spans="1:13" ht="25.5" customHeight="1">
      <c r="A17" s="8" t="s">
        <v>49</v>
      </c>
      <c r="B17" s="41" t="s">
        <v>102</v>
      </c>
      <c r="C17" s="38" t="s">
        <v>39</v>
      </c>
      <c r="D17" s="38">
        <v>3</v>
      </c>
      <c r="E17" s="42">
        <v>1</v>
      </c>
      <c r="F17" s="43">
        <v>1800</v>
      </c>
      <c r="G17" s="43">
        <v>1660</v>
      </c>
      <c r="H17" s="43">
        <v>1500</v>
      </c>
      <c r="I17" s="32">
        <f t="shared" si="3"/>
        <v>1653.33</v>
      </c>
      <c r="J17" s="32">
        <f t="shared" si="0"/>
        <v>9.079316896494781</v>
      </c>
      <c r="K17" s="32">
        <f t="shared" si="4"/>
        <v>150.11107004481715</v>
      </c>
      <c r="L17" s="32">
        <f t="shared" si="2"/>
        <v>1653.33</v>
      </c>
      <c r="M17" s="80" t="s">
        <v>151</v>
      </c>
    </row>
    <row r="18" spans="1:13" ht="26.25" customHeight="1">
      <c r="A18" s="8" t="s">
        <v>50</v>
      </c>
      <c r="B18" s="41" t="s">
        <v>103</v>
      </c>
      <c r="C18" s="38" t="s">
        <v>39</v>
      </c>
      <c r="D18" s="38">
        <v>3</v>
      </c>
      <c r="E18" s="42">
        <v>1</v>
      </c>
      <c r="F18" s="43">
        <v>1800</v>
      </c>
      <c r="G18" s="43">
        <v>1660</v>
      </c>
      <c r="H18" s="43">
        <v>1500</v>
      </c>
      <c r="I18" s="32">
        <f t="shared" si="3"/>
        <v>1653.33</v>
      </c>
      <c r="J18" s="32">
        <f t="shared" si="0"/>
        <v>9.079316896494781</v>
      </c>
      <c r="K18" s="32">
        <f t="shared" si="4"/>
        <v>150.11107004481715</v>
      </c>
      <c r="L18" s="32">
        <f t="shared" si="2"/>
        <v>1653.33</v>
      </c>
      <c r="M18" s="80" t="s">
        <v>151</v>
      </c>
    </row>
    <row r="19" spans="1:13" ht="51.75" customHeight="1">
      <c r="A19" s="8" t="s">
        <v>51</v>
      </c>
      <c r="B19" s="41" t="s">
        <v>104</v>
      </c>
      <c r="C19" s="38" t="s">
        <v>39</v>
      </c>
      <c r="D19" s="38">
        <v>3</v>
      </c>
      <c r="E19" s="42">
        <v>1</v>
      </c>
      <c r="F19" s="43">
        <v>600</v>
      </c>
      <c r="G19" s="43">
        <v>650</v>
      </c>
      <c r="H19" s="43">
        <v>550</v>
      </c>
      <c r="I19" s="32">
        <f t="shared" si="3"/>
        <v>600</v>
      </c>
      <c r="J19" s="32">
        <f t="shared" si="0"/>
        <v>8.3333333333333321</v>
      </c>
      <c r="K19" s="32">
        <f t="shared" si="4"/>
        <v>50</v>
      </c>
      <c r="L19" s="32">
        <f t="shared" si="2"/>
        <v>600</v>
      </c>
      <c r="M19" s="80" t="s">
        <v>151</v>
      </c>
    </row>
    <row r="20" spans="1:13" s="55" customFormat="1" ht="47.25">
      <c r="A20" s="50" t="s">
        <v>52</v>
      </c>
      <c r="B20" s="51" t="s">
        <v>105</v>
      </c>
      <c r="C20" s="4" t="s">
        <v>39</v>
      </c>
      <c r="D20" s="4">
        <v>3</v>
      </c>
      <c r="E20" s="52">
        <v>1</v>
      </c>
      <c r="F20" s="53">
        <v>3800</v>
      </c>
      <c r="G20" s="53">
        <v>3100</v>
      </c>
      <c r="H20" s="53">
        <v>4500</v>
      </c>
      <c r="I20" s="54">
        <f t="shared" si="3"/>
        <v>3800</v>
      </c>
      <c r="J20" s="54">
        <f t="shared" si="0"/>
        <v>18.421052631578945</v>
      </c>
      <c r="K20" s="54">
        <f t="shared" si="4"/>
        <v>700</v>
      </c>
      <c r="L20" s="54">
        <f t="shared" si="2"/>
        <v>3800</v>
      </c>
      <c r="M20" s="80" t="s">
        <v>151</v>
      </c>
    </row>
    <row r="21" spans="1:13" ht="23.25" customHeight="1">
      <c r="A21" s="8" t="s">
        <v>53</v>
      </c>
      <c r="B21" s="41" t="s">
        <v>106</v>
      </c>
      <c r="C21" s="38" t="s">
        <v>39</v>
      </c>
      <c r="D21" s="38">
        <v>3</v>
      </c>
      <c r="E21" s="42">
        <v>1</v>
      </c>
      <c r="F21" s="43">
        <v>800</v>
      </c>
      <c r="G21" s="43">
        <v>1100</v>
      </c>
      <c r="H21" s="43">
        <v>1000</v>
      </c>
      <c r="I21" s="32">
        <f t="shared" si="3"/>
        <v>966.67</v>
      </c>
      <c r="J21" s="32">
        <f t="shared" si="0"/>
        <v>15.8019306712476</v>
      </c>
      <c r="K21" s="32">
        <f t="shared" si="4"/>
        <v>152.75252321974915</v>
      </c>
      <c r="L21" s="32">
        <f t="shared" si="2"/>
        <v>966.67</v>
      </c>
      <c r="M21" s="80" t="s">
        <v>151</v>
      </c>
    </row>
    <row r="22" spans="1:13" s="55" customFormat="1" ht="94.5">
      <c r="A22" s="50" t="s">
        <v>54</v>
      </c>
      <c r="B22" s="51" t="s">
        <v>109</v>
      </c>
      <c r="C22" s="4" t="s">
        <v>39</v>
      </c>
      <c r="D22" s="4">
        <v>3</v>
      </c>
      <c r="E22" s="52">
        <v>1</v>
      </c>
      <c r="F22" s="53">
        <v>1000</v>
      </c>
      <c r="G22" s="53">
        <v>1100</v>
      </c>
      <c r="H22" s="53">
        <v>1000</v>
      </c>
      <c r="I22" s="54">
        <f t="shared" si="3"/>
        <v>1033.33</v>
      </c>
      <c r="J22" s="54">
        <f t="shared" si="0"/>
        <v>5.5872787070248755</v>
      </c>
      <c r="K22" s="54">
        <f t="shared" si="4"/>
        <v>57.735027063300144</v>
      </c>
      <c r="L22" s="54">
        <f t="shared" si="2"/>
        <v>1033.33</v>
      </c>
      <c r="M22" s="80" t="s">
        <v>151</v>
      </c>
    </row>
    <row r="23" spans="1:13" ht="23.25" customHeight="1">
      <c r="A23" s="8" t="s">
        <v>55</v>
      </c>
      <c r="B23" s="41" t="s">
        <v>107</v>
      </c>
      <c r="C23" s="38" t="s">
        <v>39</v>
      </c>
      <c r="D23" s="38">
        <v>3</v>
      </c>
      <c r="E23" s="42">
        <v>1</v>
      </c>
      <c r="F23" s="43">
        <v>600</v>
      </c>
      <c r="G23" s="43">
        <v>900</v>
      </c>
      <c r="H23" s="43">
        <v>800</v>
      </c>
      <c r="I23" s="32">
        <f t="shared" si="3"/>
        <v>766.67</v>
      </c>
      <c r="J23" s="32">
        <f t="shared" si="0"/>
        <v>19.924155532334531</v>
      </c>
      <c r="K23" s="32">
        <f t="shared" si="4"/>
        <v>152.75252321974915</v>
      </c>
      <c r="L23" s="32">
        <f t="shared" si="2"/>
        <v>766.67</v>
      </c>
      <c r="M23" s="80" t="s">
        <v>151</v>
      </c>
    </row>
    <row r="24" spans="1:13" ht="25.5" customHeight="1">
      <c r="A24" s="8" t="s">
        <v>56</v>
      </c>
      <c r="B24" s="41" t="s">
        <v>108</v>
      </c>
      <c r="C24" s="38" t="s">
        <v>39</v>
      </c>
      <c r="D24" s="38">
        <v>3</v>
      </c>
      <c r="E24" s="42">
        <v>1</v>
      </c>
      <c r="F24" s="43">
        <v>800</v>
      </c>
      <c r="G24" s="43">
        <v>1500</v>
      </c>
      <c r="H24" s="43">
        <v>1500</v>
      </c>
      <c r="I24" s="32">
        <f t="shared" si="3"/>
        <v>1266.67</v>
      </c>
      <c r="J24" s="32">
        <f t="shared" si="0"/>
        <v>31.906115124962113</v>
      </c>
      <c r="K24" s="32">
        <f t="shared" si="4"/>
        <v>404.14518845335766</v>
      </c>
      <c r="L24" s="32">
        <f t="shared" si="2"/>
        <v>1266.67</v>
      </c>
      <c r="M24" s="80" t="s">
        <v>151</v>
      </c>
    </row>
    <row r="25" spans="1:13" ht="24" customHeight="1">
      <c r="A25" s="8" t="s">
        <v>57</v>
      </c>
      <c r="B25" s="41" t="s">
        <v>110</v>
      </c>
      <c r="C25" s="38" t="s">
        <v>39</v>
      </c>
      <c r="D25" s="38">
        <v>3</v>
      </c>
      <c r="E25" s="42">
        <v>1</v>
      </c>
      <c r="F25" s="43">
        <v>400</v>
      </c>
      <c r="G25" s="43">
        <v>600</v>
      </c>
      <c r="H25" s="43">
        <v>400</v>
      </c>
      <c r="I25" s="32">
        <f t="shared" si="3"/>
        <v>466.67</v>
      </c>
      <c r="J25" s="32">
        <f t="shared" si="0"/>
        <v>24.7434062421184</v>
      </c>
      <c r="K25" s="32">
        <f t="shared" si="4"/>
        <v>115.47005391009394</v>
      </c>
      <c r="L25" s="32">
        <f t="shared" si="2"/>
        <v>466.67</v>
      </c>
      <c r="M25" s="80" t="s">
        <v>151</v>
      </c>
    </row>
    <row r="26" spans="1:13">
      <c r="A26" s="8" t="s">
        <v>58</v>
      </c>
      <c r="B26" s="41" t="s">
        <v>111</v>
      </c>
      <c r="C26" s="38" t="s">
        <v>39</v>
      </c>
      <c r="D26" s="38">
        <v>3</v>
      </c>
      <c r="E26" s="42">
        <v>1</v>
      </c>
      <c r="F26" s="43">
        <v>1200</v>
      </c>
      <c r="G26" s="43">
        <v>1350</v>
      </c>
      <c r="H26" s="43">
        <v>1100</v>
      </c>
      <c r="I26" s="32">
        <f t="shared" si="3"/>
        <v>1216.67</v>
      </c>
      <c r="J26" s="32">
        <f t="shared" si="0"/>
        <v>10.342210623045341</v>
      </c>
      <c r="K26" s="32">
        <f t="shared" si="4"/>
        <v>125.83057398740577</v>
      </c>
      <c r="L26" s="32">
        <f t="shared" si="2"/>
        <v>1216.67</v>
      </c>
      <c r="M26" s="80" t="s">
        <v>151</v>
      </c>
    </row>
    <row r="27" spans="1:13">
      <c r="A27" s="8" t="s">
        <v>59</v>
      </c>
      <c r="B27" s="41" t="s">
        <v>112</v>
      </c>
      <c r="C27" s="38" t="s">
        <v>39</v>
      </c>
      <c r="D27" s="38">
        <v>3</v>
      </c>
      <c r="E27" s="42">
        <v>1</v>
      </c>
      <c r="F27" s="43">
        <v>600</v>
      </c>
      <c r="G27" s="43">
        <v>1200</v>
      </c>
      <c r="H27" s="43">
        <v>1000</v>
      </c>
      <c r="I27" s="32">
        <f t="shared" si="3"/>
        <v>933.33</v>
      </c>
      <c r="J27" s="32">
        <f t="shared" si="0"/>
        <v>32.732800441180139</v>
      </c>
      <c r="K27" s="32">
        <f t="shared" si="4"/>
        <v>305.50504635766657</v>
      </c>
      <c r="L27" s="32">
        <f t="shared" si="2"/>
        <v>933.33</v>
      </c>
      <c r="M27" s="80" t="s">
        <v>151</v>
      </c>
    </row>
    <row r="28" spans="1:13">
      <c r="A28" s="8" t="s">
        <v>60</v>
      </c>
      <c r="B28" s="41" t="s">
        <v>113</v>
      </c>
      <c r="C28" s="38" t="s">
        <v>39</v>
      </c>
      <c r="D28" s="38">
        <v>3</v>
      </c>
      <c r="E28" s="42">
        <v>1</v>
      </c>
      <c r="F28" s="43">
        <v>800</v>
      </c>
      <c r="G28" s="43">
        <v>900</v>
      </c>
      <c r="H28" s="43">
        <v>800</v>
      </c>
      <c r="I28" s="32">
        <f t="shared" si="3"/>
        <v>833.33</v>
      </c>
      <c r="J28" s="32">
        <f t="shared" si="0"/>
        <v>6.9282309605198584</v>
      </c>
      <c r="K28" s="32">
        <f t="shared" si="4"/>
        <v>57.735027063300144</v>
      </c>
      <c r="L28" s="32">
        <f t="shared" si="2"/>
        <v>833.33</v>
      </c>
      <c r="M28" s="80" t="s">
        <v>151</v>
      </c>
    </row>
    <row r="29" spans="1:13" ht="31.5">
      <c r="A29" s="8" t="s">
        <v>61</v>
      </c>
      <c r="B29" s="41" t="s">
        <v>114</v>
      </c>
      <c r="C29" s="38" t="s">
        <v>39</v>
      </c>
      <c r="D29" s="38">
        <v>3</v>
      </c>
      <c r="E29" s="42">
        <v>1</v>
      </c>
      <c r="F29" s="43">
        <v>1200</v>
      </c>
      <c r="G29" s="43">
        <v>1100</v>
      </c>
      <c r="H29" s="43">
        <v>1000</v>
      </c>
      <c r="I29" s="32">
        <f t="shared" si="3"/>
        <v>1100</v>
      </c>
      <c r="J29" s="32">
        <f t="shared" si="0"/>
        <v>9.0909090909090917</v>
      </c>
      <c r="K29" s="32">
        <f t="shared" si="4"/>
        <v>100</v>
      </c>
      <c r="L29" s="32">
        <f t="shared" si="2"/>
        <v>1100</v>
      </c>
      <c r="M29" s="80" t="s">
        <v>151</v>
      </c>
    </row>
    <row r="30" spans="1:13">
      <c r="A30" s="8" t="s">
        <v>62</v>
      </c>
      <c r="B30" s="41" t="s">
        <v>115</v>
      </c>
      <c r="C30" s="38" t="s">
        <v>39</v>
      </c>
      <c r="D30" s="38">
        <v>3</v>
      </c>
      <c r="E30" s="42">
        <v>1</v>
      </c>
      <c r="F30" s="43">
        <v>1200</v>
      </c>
      <c r="G30" s="43">
        <v>1100</v>
      </c>
      <c r="H30" s="43">
        <v>1000</v>
      </c>
      <c r="I30" s="32">
        <f t="shared" si="3"/>
        <v>1100</v>
      </c>
      <c r="J30" s="32">
        <f t="shared" si="0"/>
        <v>9.0909090909090917</v>
      </c>
      <c r="K30" s="32">
        <f t="shared" si="4"/>
        <v>100</v>
      </c>
      <c r="L30" s="32">
        <f t="shared" si="2"/>
        <v>1100</v>
      </c>
      <c r="M30" s="80" t="s">
        <v>151</v>
      </c>
    </row>
    <row r="31" spans="1:13" s="55" customFormat="1" ht="31.5">
      <c r="A31" s="50" t="s">
        <v>63</v>
      </c>
      <c r="B31" s="51" t="s">
        <v>116</v>
      </c>
      <c r="C31" s="4" t="s">
        <v>39</v>
      </c>
      <c r="D31" s="4">
        <v>3</v>
      </c>
      <c r="E31" s="52">
        <v>1</v>
      </c>
      <c r="F31" s="53">
        <v>1100</v>
      </c>
      <c r="G31" s="53">
        <v>1000</v>
      </c>
      <c r="H31" s="53">
        <v>1000</v>
      </c>
      <c r="I31" s="54">
        <f t="shared" si="3"/>
        <v>1033.33</v>
      </c>
      <c r="J31" s="54">
        <f t="shared" si="0"/>
        <v>5.5872787070248755</v>
      </c>
      <c r="K31" s="54">
        <f t="shared" si="4"/>
        <v>57.735027063300144</v>
      </c>
      <c r="L31" s="54">
        <f t="shared" si="2"/>
        <v>1033.33</v>
      </c>
      <c r="M31" s="80" t="s">
        <v>151</v>
      </c>
    </row>
    <row r="32" spans="1:13" ht="31.5">
      <c r="A32" s="8" t="s">
        <v>64</v>
      </c>
      <c r="B32" s="41" t="s">
        <v>117</v>
      </c>
      <c r="C32" s="38" t="s">
        <v>39</v>
      </c>
      <c r="D32" s="38">
        <v>3</v>
      </c>
      <c r="E32" s="42">
        <v>1</v>
      </c>
      <c r="F32" s="43">
        <v>1500</v>
      </c>
      <c r="G32" s="43">
        <v>1600</v>
      </c>
      <c r="H32" s="43">
        <v>1500</v>
      </c>
      <c r="I32" s="32">
        <f t="shared" si="3"/>
        <v>1533.33</v>
      </c>
      <c r="J32" s="32">
        <f t="shared" si="0"/>
        <v>3.7653360374674825</v>
      </c>
      <c r="K32" s="32">
        <f t="shared" si="4"/>
        <v>57.735027063300144</v>
      </c>
      <c r="L32" s="32">
        <f t="shared" si="2"/>
        <v>1533.33</v>
      </c>
      <c r="M32" s="80" t="s">
        <v>151</v>
      </c>
    </row>
    <row r="33" spans="1:13" ht="31.5">
      <c r="A33" s="8" t="s">
        <v>65</v>
      </c>
      <c r="B33" s="41" t="s">
        <v>118</v>
      </c>
      <c r="C33" s="38" t="s">
        <v>39</v>
      </c>
      <c r="D33" s="38">
        <v>3</v>
      </c>
      <c r="E33" s="42">
        <v>1</v>
      </c>
      <c r="F33" s="43">
        <v>800</v>
      </c>
      <c r="G33" s="43">
        <v>650</v>
      </c>
      <c r="H33" s="43">
        <v>500</v>
      </c>
      <c r="I33" s="32">
        <f t="shared" si="3"/>
        <v>650</v>
      </c>
      <c r="J33" s="32">
        <f t="shared" si="0"/>
        <v>23.076923076923077</v>
      </c>
      <c r="K33" s="32">
        <f t="shared" si="4"/>
        <v>150</v>
      </c>
      <c r="L33" s="32">
        <f t="shared" si="2"/>
        <v>650</v>
      </c>
      <c r="M33" s="80" t="s">
        <v>151</v>
      </c>
    </row>
    <row r="34" spans="1:13" ht="31.5">
      <c r="A34" s="8" t="s">
        <v>66</v>
      </c>
      <c r="B34" s="41" t="s">
        <v>119</v>
      </c>
      <c r="C34" s="38" t="s">
        <v>39</v>
      </c>
      <c r="D34" s="38">
        <v>3</v>
      </c>
      <c r="E34" s="42">
        <v>1</v>
      </c>
      <c r="F34" s="43">
        <v>1600</v>
      </c>
      <c r="G34" s="43">
        <v>1650</v>
      </c>
      <c r="H34" s="43">
        <v>1500</v>
      </c>
      <c r="I34" s="32">
        <f t="shared" si="3"/>
        <v>1583.33</v>
      </c>
      <c r="J34" s="32">
        <f t="shared" si="0"/>
        <v>4.8237740516320846</v>
      </c>
      <c r="K34" s="32">
        <f t="shared" si="4"/>
        <v>76.37626169170629</v>
      </c>
      <c r="L34" s="32">
        <f t="shared" si="2"/>
        <v>1583.33</v>
      </c>
      <c r="M34" s="80" t="s">
        <v>151</v>
      </c>
    </row>
    <row r="35" spans="1:13" s="55" customFormat="1" ht="31.5">
      <c r="A35" s="50" t="s">
        <v>67</v>
      </c>
      <c r="B35" s="51" t="s">
        <v>120</v>
      </c>
      <c r="C35" s="4" t="s">
        <v>39</v>
      </c>
      <c r="D35" s="4">
        <v>3</v>
      </c>
      <c r="E35" s="52">
        <v>1</v>
      </c>
      <c r="F35" s="53">
        <v>1500</v>
      </c>
      <c r="G35" s="53">
        <v>1100</v>
      </c>
      <c r="H35" s="53">
        <v>2000</v>
      </c>
      <c r="I35" s="54">
        <f t="shared" si="3"/>
        <v>1533.33</v>
      </c>
      <c r="J35" s="54">
        <f t="shared" si="0"/>
        <v>29.408214493994766</v>
      </c>
      <c r="K35" s="54">
        <f t="shared" si="4"/>
        <v>450.92497530076997</v>
      </c>
      <c r="L35" s="54">
        <f t="shared" si="2"/>
        <v>1533.33</v>
      </c>
      <c r="M35" s="80" t="s">
        <v>151</v>
      </c>
    </row>
    <row r="36" spans="1:13">
      <c r="A36" s="8" t="s">
        <v>68</v>
      </c>
      <c r="B36" s="41" t="s">
        <v>121</v>
      </c>
      <c r="C36" s="38" t="s">
        <v>39</v>
      </c>
      <c r="D36" s="38">
        <v>3</v>
      </c>
      <c r="E36" s="42">
        <v>1</v>
      </c>
      <c r="F36" s="43">
        <v>500</v>
      </c>
      <c r="G36" s="43">
        <v>350</v>
      </c>
      <c r="H36" s="43">
        <v>300</v>
      </c>
      <c r="I36" s="32">
        <f t="shared" si="3"/>
        <v>383.33</v>
      </c>
      <c r="J36" s="32">
        <f t="shared" si="0"/>
        <v>27.152401339151833</v>
      </c>
      <c r="K36" s="32">
        <f t="shared" si="4"/>
        <v>104.08330005337072</v>
      </c>
      <c r="L36" s="32">
        <f t="shared" si="2"/>
        <v>383.33</v>
      </c>
      <c r="M36" s="80" t="s">
        <v>151</v>
      </c>
    </row>
    <row r="37" spans="1:13">
      <c r="A37" s="8" t="s">
        <v>69</v>
      </c>
      <c r="B37" s="41" t="s">
        <v>122</v>
      </c>
      <c r="C37" s="38" t="s">
        <v>39</v>
      </c>
      <c r="D37" s="38">
        <v>3</v>
      </c>
      <c r="E37" s="42">
        <v>1</v>
      </c>
      <c r="F37" s="43">
        <v>1500</v>
      </c>
      <c r="G37" s="43">
        <v>1500</v>
      </c>
      <c r="H37" s="43">
        <v>2000</v>
      </c>
      <c r="I37" s="32">
        <f t="shared" si="3"/>
        <v>1666.67</v>
      </c>
      <c r="J37" s="32">
        <f t="shared" si="0"/>
        <v>17.32047343647395</v>
      </c>
      <c r="K37" s="32">
        <f t="shared" si="4"/>
        <v>288.67513462368038</v>
      </c>
      <c r="L37" s="32">
        <f t="shared" si="2"/>
        <v>1666.67</v>
      </c>
      <c r="M37" s="80" t="s">
        <v>151</v>
      </c>
    </row>
    <row r="38" spans="1:13" ht="31.5">
      <c r="A38" s="8" t="s">
        <v>70</v>
      </c>
      <c r="B38" s="41" t="s">
        <v>123</v>
      </c>
      <c r="C38" s="38" t="s">
        <v>39</v>
      </c>
      <c r="D38" s="38">
        <v>3</v>
      </c>
      <c r="E38" s="42">
        <v>1</v>
      </c>
      <c r="F38" s="43">
        <v>2000</v>
      </c>
      <c r="G38" s="43">
        <v>1500</v>
      </c>
      <c r="H38" s="43">
        <v>2000</v>
      </c>
      <c r="I38" s="32">
        <f t="shared" si="3"/>
        <v>1833.33</v>
      </c>
      <c r="J38" s="32">
        <f t="shared" si="0"/>
        <v>15.745945063009954</v>
      </c>
      <c r="K38" s="32">
        <f t="shared" si="4"/>
        <v>288.67513462368038</v>
      </c>
      <c r="L38" s="32">
        <f t="shared" si="2"/>
        <v>1833.33</v>
      </c>
      <c r="M38" s="80" t="s">
        <v>151</v>
      </c>
    </row>
    <row r="39" spans="1:13" s="55" customFormat="1" ht="31.5">
      <c r="A39" s="50" t="s">
        <v>71</v>
      </c>
      <c r="B39" s="51" t="s">
        <v>124</v>
      </c>
      <c r="C39" s="4" t="s">
        <v>39</v>
      </c>
      <c r="D39" s="4">
        <v>3</v>
      </c>
      <c r="E39" s="52">
        <v>1</v>
      </c>
      <c r="F39" s="53">
        <v>4000</v>
      </c>
      <c r="G39" s="53">
        <v>3900</v>
      </c>
      <c r="H39" s="53">
        <v>4000</v>
      </c>
      <c r="I39" s="54">
        <f t="shared" si="3"/>
        <v>3966.67</v>
      </c>
      <c r="J39" s="54">
        <f t="shared" si="0"/>
        <v>1.4555036608364231</v>
      </c>
      <c r="K39" s="54">
        <f t="shared" si="4"/>
        <v>57.735027063300144</v>
      </c>
      <c r="L39" s="54">
        <f t="shared" si="2"/>
        <v>3966.67</v>
      </c>
      <c r="M39" s="80" t="s">
        <v>151</v>
      </c>
    </row>
    <row r="40" spans="1:13" s="55" customFormat="1">
      <c r="A40" s="50" t="s">
        <v>72</v>
      </c>
      <c r="B40" s="51" t="s">
        <v>125</v>
      </c>
      <c r="C40" s="4" t="s">
        <v>39</v>
      </c>
      <c r="D40" s="4">
        <v>3</v>
      </c>
      <c r="E40" s="52">
        <v>1</v>
      </c>
      <c r="F40" s="53">
        <v>4000</v>
      </c>
      <c r="G40" s="53">
        <v>3900</v>
      </c>
      <c r="H40" s="53">
        <v>4000</v>
      </c>
      <c r="I40" s="54">
        <f t="shared" si="3"/>
        <v>3966.67</v>
      </c>
      <c r="J40" s="54">
        <f t="shared" si="0"/>
        <v>1.4555036608364231</v>
      </c>
      <c r="K40" s="54">
        <f t="shared" si="4"/>
        <v>57.735027063300144</v>
      </c>
      <c r="L40" s="54">
        <f t="shared" si="2"/>
        <v>3966.67</v>
      </c>
      <c r="M40" s="80" t="s">
        <v>151</v>
      </c>
    </row>
    <row r="41" spans="1:13">
      <c r="A41" s="8" t="s">
        <v>73</v>
      </c>
      <c r="B41" s="41" t="s">
        <v>126</v>
      </c>
      <c r="C41" s="38" t="s">
        <v>39</v>
      </c>
      <c r="D41" s="38">
        <v>3</v>
      </c>
      <c r="E41" s="42">
        <v>1</v>
      </c>
      <c r="F41" s="43">
        <v>1800</v>
      </c>
      <c r="G41" s="43">
        <v>2000</v>
      </c>
      <c r="H41" s="43">
        <v>2000</v>
      </c>
      <c r="I41" s="32">
        <f t="shared" si="3"/>
        <v>1933.33</v>
      </c>
      <c r="J41" s="32">
        <f t="shared" si="0"/>
        <v>5.9725992929346745</v>
      </c>
      <c r="K41" s="32">
        <f t="shared" si="4"/>
        <v>115.47005391009394</v>
      </c>
      <c r="L41" s="32">
        <f t="shared" si="2"/>
        <v>1933.33</v>
      </c>
      <c r="M41" s="80" t="s">
        <v>151</v>
      </c>
    </row>
    <row r="42" spans="1:13" ht="31.5">
      <c r="A42" s="8" t="s">
        <v>74</v>
      </c>
      <c r="B42" s="41" t="s">
        <v>127</v>
      </c>
      <c r="C42" s="38" t="s">
        <v>39</v>
      </c>
      <c r="D42" s="38">
        <v>3</v>
      </c>
      <c r="E42" s="42">
        <v>1</v>
      </c>
      <c r="F42" s="43">
        <v>1200</v>
      </c>
      <c r="G42" s="43">
        <v>1100</v>
      </c>
      <c r="H42" s="43">
        <v>1000</v>
      </c>
      <c r="I42" s="32">
        <f t="shared" si="3"/>
        <v>1100</v>
      </c>
      <c r="J42" s="32">
        <f t="shared" si="0"/>
        <v>9.0909090909090917</v>
      </c>
      <c r="K42" s="32">
        <f t="shared" si="4"/>
        <v>100</v>
      </c>
      <c r="L42" s="32">
        <f t="shared" si="2"/>
        <v>1100</v>
      </c>
      <c r="M42" s="80" t="s">
        <v>151</v>
      </c>
    </row>
    <row r="43" spans="1:13" s="55" customFormat="1" ht="39" customHeight="1">
      <c r="A43" s="50" t="s">
        <v>75</v>
      </c>
      <c r="B43" s="51" t="s">
        <v>128</v>
      </c>
      <c r="C43" s="4" t="s">
        <v>39</v>
      </c>
      <c r="D43" s="4">
        <v>3</v>
      </c>
      <c r="E43" s="52">
        <v>1</v>
      </c>
      <c r="F43" s="53">
        <v>5000</v>
      </c>
      <c r="G43" s="53">
        <v>5500</v>
      </c>
      <c r="H43" s="53">
        <v>5000</v>
      </c>
      <c r="I43" s="54">
        <f t="shared" si="3"/>
        <v>5166.67</v>
      </c>
      <c r="J43" s="54">
        <f t="shared" si="0"/>
        <v>5.5872570654537714</v>
      </c>
      <c r="K43" s="54">
        <f t="shared" si="4"/>
        <v>288.67513462368038</v>
      </c>
      <c r="L43" s="54">
        <f t="shared" si="2"/>
        <v>5166.67</v>
      </c>
      <c r="M43" s="80" t="s">
        <v>151</v>
      </c>
    </row>
    <row r="44" spans="1:13" ht="31.5">
      <c r="A44" s="8" t="s">
        <v>76</v>
      </c>
      <c r="B44" s="41" t="s">
        <v>129</v>
      </c>
      <c r="C44" s="38" t="s">
        <v>39</v>
      </c>
      <c r="D44" s="38">
        <v>3</v>
      </c>
      <c r="E44" s="42">
        <v>1</v>
      </c>
      <c r="F44" s="43">
        <v>4000</v>
      </c>
      <c r="G44" s="43">
        <v>3500</v>
      </c>
      <c r="H44" s="43">
        <v>4000</v>
      </c>
      <c r="I44" s="32">
        <f t="shared" si="3"/>
        <v>3833.33</v>
      </c>
      <c r="J44" s="32">
        <f t="shared" si="0"/>
        <v>7.5306622342370826</v>
      </c>
      <c r="K44" s="32">
        <f t="shared" si="4"/>
        <v>288.67513462368038</v>
      </c>
      <c r="L44" s="32">
        <f t="shared" si="2"/>
        <v>3833.33</v>
      </c>
      <c r="M44" s="80" t="s">
        <v>151</v>
      </c>
    </row>
    <row r="45" spans="1:13">
      <c r="A45" s="8" t="s">
        <v>77</v>
      </c>
      <c r="B45" s="41" t="s">
        <v>130</v>
      </c>
      <c r="C45" s="38" t="s">
        <v>39</v>
      </c>
      <c r="D45" s="38">
        <v>3</v>
      </c>
      <c r="E45" s="42">
        <v>1</v>
      </c>
      <c r="F45" s="43">
        <v>4000</v>
      </c>
      <c r="G45" s="43">
        <v>3500</v>
      </c>
      <c r="H45" s="43">
        <v>4000</v>
      </c>
      <c r="I45" s="32">
        <f t="shared" si="3"/>
        <v>3833.33</v>
      </c>
      <c r="J45" s="32">
        <f t="shared" si="0"/>
        <v>7.5306622342370826</v>
      </c>
      <c r="K45" s="32">
        <f t="shared" si="4"/>
        <v>288.67513462368038</v>
      </c>
      <c r="L45" s="32">
        <f t="shared" si="2"/>
        <v>3833.33</v>
      </c>
      <c r="M45" s="80" t="s">
        <v>151</v>
      </c>
    </row>
    <row r="46" spans="1:13">
      <c r="A46" s="8" t="s">
        <v>78</v>
      </c>
      <c r="B46" s="41" t="s">
        <v>131</v>
      </c>
      <c r="C46" s="38" t="s">
        <v>39</v>
      </c>
      <c r="D46" s="38">
        <v>3</v>
      </c>
      <c r="E46" s="42">
        <v>1</v>
      </c>
      <c r="F46" s="43">
        <v>800</v>
      </c>
      <c r="G46" s="43">
        <v>910</v>
      </c>
      <c r="H46" s="43">
        <v>800</v>
      </c>
      <c r="I46" s="32">
        <f t="shared" si="3"/>
        <v>836.67</v>
      </c>
      <c r="J46" s="32">
        <f t="shared" si="0"/>
        <v>7.590630683791078</v>
      </c>
      <c r="K46" s="32">
        <f t="shared" si="4"/>
        <v>63.508529742074806</v>
      </c>
      <c r="L46" s="32">
        <f t="shared" si="2"/>
        <v>836.67</v>
      </c>
      <c r="M46" s="80" t="s">
        <v>151</v>
      </c>
    </row>
    <row r="47" spans="1:13">
      <c r="A47" s="8" t="s">
        <v>79</v>
      </c>
      <c r="B47" s="41" t="s">
        <v>132</v>
      </c>
      <c r="C47" s="38" t="s">
        <v>39</v>
      </c>
      <c r="D47" s="38">
        <v>3</v>
      </c>
      <c r="E47" s="42">
        <v>1</v>
      </c>
      <c r="F47" s="43">
        <v>1000</v>
      </c>
      <c r="G47" s="43">
        <v>910</v>
      </c>
      <c r="H47" s="43">
        <v>800</v>
      </c>
      <c r="I47" s="32">
        <f t="shared" si="3"/>
        <v>903.33</v>
      </c>
      <c r="J47" s="32">
        <f t="shared" si="0"/>
        <v>11.088586462530074</v>
      </c>
      <c r="K47" s="32">
        <f t="shared" si="4"/>
        <v>100.16652809197292</v>
      </c>
      <c r="L47" s="32">
        <f t="shared" si="2"/>
        <v>903.33</v>
      </c>
      <c r="M47" s="80" t="s">
        <v>151</v>
      </c>
    </row>
    <row r="48" spans="1:13">
      <c r="A48" s="8" t="s">
        <v>80</v>
      </c>
      <c r="B48" s="41" t="s">
        <v>133</v>
      </c>
      <c r="C48" s="38" t="s">
        <v>39</v>
      </c>
      <c r="D48" s="38">
        <v>3</v>
      </c>
      <c r="E48" s="42">
        <v>1</v>
      </c>
      <c r="F48" s="43">
        <v>1000</v>
      </c>
      <c r="G48" s="43">
        <v>910</v>
      </c>
      <c r="H48" s="43">
        <v>800</v>
      </c>
      <c r="I48" s="32">
        <f t="shared" si="3"/>
        <v>903.33</v>
      </c>
      <c r="J48" s="32">
        <f t="shared" si="0"/>
        <v>11.088586462530074</v>
      </c>
      <c r="K48" s="32">
        <f t="shared" si="4"/>
        <v>100.16652809197292</v>
      </c>
      <c r="L48" s="32">
        <f t="shared" si="2"/>
        <v>903.33</v>
      </c>
      <c r="M48" s="80" t="s">
        <v>151</v>
      </c>
    </row>
    <row r="49" spans="1:13">
      <c r="A49" s="8" t="s">
        <v>81</v>
      </c>
      <c r="B49" s="41" t="s">
        <v>134</v>
      </c>
      <c r="C49" s="38" t="s">
        <v>39</v>
      </c>
      <c r="D49" s="38">
        <v>3</v>
      </c>
      <c r="E49" s="42">
        <v>1</v>
      </c>
      <c r="F49" s="43">
        <v>800</v>
      </c>
      <c r="G49" s="43">
        <v>910</v>
      </c>
      <c r="H49" s="43">
        <v>800</v>
      </c>
      <c r="I49" s="32">
        <f t="shared" si="3"/>
        <v>836.67</v>
      </c>
      <c r="J49" s="32">
        <f t="shared" si="0"/>
        <v>7.590630683791078</v>
      </c>
      <c r="K49" s="32">
        <f t="shared" si="4"/>
        <v>63.508529742074806</v>
      </c>
      <c r="L49" s="32">
        <f t="shared" si="2"/>
        <v>836.67</v>
      </c>
      <c r="M49" s="80" t="s">
        <v>151</v>
      </c>
    </row>
    <row r="50" spans="1:13" ht="31.5">
      <c r="A50" s="8" t="s">
        <v>82</v>
      </c>
      <c r="B50" s="41" t="s">
        <v>135</v>
      </c>
      <c r="C50" s="38" t="s">
        <v>39</v>
      </c>
      <c r="D50" s="38">
        <v>3</v>
      </c>
      <c r="E50" s="42">
        <v>1</v>
      </c>
      <c r="F50" s="43">
        <v>1000</v>
      </c>
      <c r="G50" s="43">
        <v>1100</v>
      </c>
      <c r="H50" s="43">
        <v>1100</v>
      </c>
      <c r="I50" s="32">
        <f t="shared" si="3"/>
        <v>1066.67</v>
      </c>
      <c r="J50" s="32">
        <f t="shared" si="0"/>
        <v>5.4126418726785364</v>
      </c>
      <c r="K50" s="32">
        <f t="shared" si="4"/>
        <v>57.735027063300144</v>
      </c>
      <c r="L50" s="32">
        <f t="shared" si="2"/>
        <v>1066.67</v>
      </c>
      <c r="M50" s="80" t="s">
        <v>151</v>
      </c>
    </row>
    <row r="51" spans="1:13" s="55" customFormat="1" ht="47.25">
      <c r="A51" s="50" t="s">
        <v>83</v>
      </c>
      <c r="B51" s="51" t="s">
        <v>136</v>
      </c>
      <c r="C51" s="4" t="s">
        <v>39</v>
      </c>
      <c r="D51" s="4">
        <v>3</v>
      </c>
      <c r="E51" s="52">
        <v>1</v>
      </c>
      <c r="F51" s="53">
        <v>2000</v>
      </c>
      <c r="G51" s="53">
        <v>1800</v>
      </c>
      <c r="H51" s="53">
        <v>2500</v>
      </c>
      <c r="I51" s="54">
        <f t="shared" si="3"/>
        <v>2100</v>
      </c>
      <c r="J51" s="54">
        <f t="shared" si="0"/>
        <v>17.169291787923758</v>
      </c>
      <c r="K51" s="54">
        <f t="shared" si="4"/>
        <v>360.55512754639892</v>
      </c>
      <c r="L51" s="54">
        <f t="shared" si="2"/>
        <v>2100</v>
      </c>
      <c r="M51" s="80" t="s">
        <v>151</v>
      </c>
    </row>
    <row r="52" spans="1:13" ht="31.5">
      <c r="A52" s="8" t="s">
        <v>84</v>
      </c>
      <c r="B52" s="41" t="s">
        <v>137</v>
      </c>
      <c r="C52" s="38" t="s">
        <v>39</v>
      </c>
      <c r="D52" s="38">
        <v>3</v>
      </c>
      <c r="E52" s="42">
        <v>1</v>
      </c>
      <c r="F52" s="43">
        <v>2000</v>
      </c>
      <c r="G52" s="43">
        <v>2200</v>
      </c>
      <c r="H52" s="43">
        <v>2100</v>
      </c>
      <c r="I52" s="32">
        <f t="shared" si="3"/>
        <v>2100</v>
      </c>
      <c r="J52" s="32">
        <f t="shared" si="0"/>
        <v>4.7619047619047619</v>
      </c>
      <c r="K52" s="32">
        <f t="shared" si="4"/>
        <v>100</v>
      </c>
      <c r="L52" s="32">
        <f t="shared" si="2"/>
        <v>2100</v>
      </c>
      <c r="M52" s="80" t="s">
        <v>151</v>
      </c>
    </row>
    <row r="53" spans="1:13" ht="47.25">
      <c r="A53" s="8" t="s">
        <v>85</v>
      </c>
      <c r="B53" s="41" t="s">
        <v>138</v>
      </c>
      <c r="C53" s="38" t="s">
        <v>39</v>
      </c>
      <c r="D53" s="38">
        <v>3</v>
      </c>
      <c r="E53" s="42">
        <v>1</v>
      </c>
      <c r="F53" s="43">
        <v>3000</v>
      </c>
      <c r="G53" s="43">
        <v>2900</v>
      </c>
      <c r="H53" s="43">
        <v>2800</v>
      </c>
      <c r="I53" s="32">
        <f t="shared" si="3"/>
        <v>2900</v>
      </c>
      <c r="J53" s="32">
        <f t="shared" si="0"/>
        <v>3.4482758620689653</v>
      </c>
      <c r="K53" s="32">
        <f t="shared" si="4"/>
        <v>100</v>
      </c>
      <c r="L53" s="32">
        <f t="shared" si="2"/>
        <v>2900</v>
      </c>
      <c r="M53" s="80" t="s">
        <v>151</v>
      </c>
    </row>
    <row r="54" spans="1:13">
      <c r="A54" s="8" t="s">
        <v>86</v>
      </c>
      <c r="B54" s="41" t="s">
        <v>139</v>
      </c>
      <c r="C54" s="38" t="s">
        <v>39</v>
      </c>
      <c r="D54" s="38">
        <v>3</v>
      </c>
      <c r="E54" s="42">
        <v>1</v>
      </c>
      <c r="F54" s="43">
        <v>15000</v>
      </c>
      <c r="G54" s="43">
        <v>12000</v>
      </c>
      <c r="H54" s="43">
        <v>15000</v>
      </c>
      <c r="I54" s="32">
        <f t="shared" si="3"/>
        <v>14000</v>
      </c>
      <c r="J54" s="32">
        <f t="shared" si="0"/>
        <v>12.371791482634837</v>
      </c>
      <c r="K54" s="32">
        <f t="shared" si="4"/>
        <v>1732.0508075688772</v>
      </c>
      <c r="L54" s="32">
        <f t="shared" si="2"/>
        <v>14000</v>
      </c>
      <c r="M54" s="80" t="s">
        <v>151</v>
      </c>
    </row>
    <row r="55" spans="1:13" ht="31.5">
      <c r="A55" s="8" t="s">
        <v>87</v>
      </c>
      <c r="B55" s="41" t="s">
        <v>140</v>
      </c>
      <c r="C55" s="38" t="s">
        <v>39</v>
      </c>
      <c r="D55" s="38">
        <v>3</v>
      </c>
      <c r="E55" s="42">
        <v>1</v>
      </c>
      <c r="F55" s="43">
        <v>14000</v>
      </c>
      <c r="G55" s="43">
        <v>12000</v>
      </c>
      <c r="H55" s="43">
        <v>12100</v>
      </c>
      <c r="I55" s="32">
        <f t="shared" si="3"/>
        <v>12700</v>
      </c>
      <c r="J55" s="32">
        <f t="shared" si="0"/>
        <v>8.8735650941611386</v>
      </c>
      <c r="K55" s="32">
        <f t="shared" si="4"/>
        <v>1126.9427669584645</v>
      </c>
      <c r="L55" s="32">
        <f t="shared" si="2"/>
        <v>12700</v>
      </c>
      <c r="M55" s="80" t="s">
        <v>151</v>
      </c>
    </row>
    <row r="56" spans="1:13" ht="31.5">
      <c r="A56" s="8" t="s">
        <v>88</v>
      </c>
      <c r="B56" s="41" t="s">
        <v>141</v>
      </c>
      <c r="C56" s="38" t="s">
        <v>39</v>
      </c>
      <c r="D56" s="38">
        <v>3</v>
      </c>
      <c r="E56" s="42">
        <v>1</v>
      </c>
      <c r="F56" s="43">
        <v>10000</v>
      </c>
      <c r="G56" s="43">
        <v>11000</v>
      </c>
      <c r="H56" s="43">
        <v>11000</v>
      </c>
      <c r="I56" s="32">
        <f t="shared" si="3"/>
        <v>10666.67</v>
      </c>
      <c r="J56" s="32">
        <f t="shared" si="0"/>
        <v>5.4126570823327196</v>
      </c>
      <c r="K56" s="32">
        <f t="shared" si="4"/>
        <v>577.35026920405949</v>
      </c>
      <c r="L56" s="32">
        <f t="shared" si="2"/>
        <v>10666.67</v>
      </c>
      <c r="M56" s="80" t="s">
        <v>151</v>
      </c>
    </row>
    <row r="57" spans="1:13">
      <c r="A57" s="8" t="s">
        <v>89</v>
      </c>
      <c r="B57" s="41" t="s">
        <v>142</v>
      </c>
      <c r="C57" s="38" t="s">
        <v>39</v>
      </c>
      <c r="D57" s="38">
        <v>3</v>
      </c>
      <c r="E57" s="42">
        <v>1</v>
      </c>
      <c r="F57" s="43">
        <v>800</v>
      </c>
      <c r="G57" s="43">
        <v>700</v>
      </c>
      <c r="H57" s="43">
        <v>800</v>
      </c>
      <c r="I57" s="32">
        <f t="shared" si="3"/>
        <v>766.67</v>
      </c>
      <c r="J57" s="32">
        <f t="shared" si="0"/>
        <v>7.5306229620697493</v>
      </c>
      <c r="K57" s="32">
        <f t="shared" si="4"/>
        <v>57.735027063300144</v>
      </c>
      <c r="L57" s="32">
        <f t="shared" si="2"/>
        <v>766.67</v>
      </c>
      <c r="M57" s="80" t="s">
        <v>151</v>
      </c>
    </row>
    <row r="58" spans="1:13" ht="31.5">
      <c r="A58" s="8" t="s">
        <v>90</v>
      </c>
      <c r="B58" s="41" t="s">
        <v>143</v>
      </c>
      <c r="C58" s="38" t="s">
        <v>39</v>
      </c>
      <c r="D58" s="38">
        <v>3</v>
      </c>
      <c r="E58" s="42">
        <v>1</v>
      </c>
      <c r="F58" s="43">
        <v>3000</v>
      </c>
      <c r="G58" s="43">
        <v>2900</v>
      </c>
      <c r="H58" s="43">
        <v>2800</v>
      </c>
      <c r="I58" s="32">
        <f t="shared" si="3"/>
        <v>2900</v>
      </c>
      <c r="J58" s="32">
        <f t="shared" si="0"/>
        <v>3.4482758620689653</v>
      </c>
      <c r="K58" s="32">
        <f t="shared" si="4"/>
        <v>100</v>
      </c>
      <c r="L58" s="32">
        <f t="shared" si="2"/>
        <v>2900</v>
      </c>
      <c r="M58" s="80" t="s">
        <v>151</v>
      </c>
    </row>
    <row r="59" spans="1:13" ht="31.5">
      <c r="A59" s="8" t="s">
        <v>91</v>
      </c>
      <c r="B59" s="41" t="s">
        <v>144</v>
      </c>
      <c r="C59" s="38" t="s">
        <v>39</v>
      </c>
      <c r="D59" s="38">
        <v>3</v>
      </c>
      <c r="E59" s="42">
        <v>1</v>
      </c>
      <c r="F59" s="43">
        <v>3000</v>
      </c>
      <c r="G59" s="43">
        <v>2500</v>
      </c>
      <c r="H59" s="43">
        <v>2500</v>
      </c>
      <c r="I59" s="32">
        <f t="shared" si="3"/>
        <v>2666.67</v>
      </c>
      <c r="J59" s="32">
        <f t="shared" si="0"/>
        <v>10.825304016757993</v>
      </c>
      <c r="K59" s="32">
        <f t="shared" si="4"/>
        <v>288.67513462368038</v>
      </c>
      <c r="L59" s="32">
        <f t="shared" si="2"/>
        <v>2666.67</v>
      </c>
      <c r="M59" s="80" t="s">
        <v>151</v>
      </c>
    </row>
    <row r="60" spans="1:13" ht="31.5">
      <c r="A60" s="8" t="s">
        <v>92</v>
      </c>
      <c r="B60" s="41" t="s">
        <v>145</v>
      </c>
      <c r="C60" s="38" t="s">
        <v>39</v>
      </c>
      <c r="D60" s="38">
        <v>3</v>
      </c>
      <c r="E60" s="42">
        <v>1</v>
      </c>
      <c r="F60" s="43">
        <v>12000</v>
      </c>
      <c r="G60" s="43">
        <v>12500</v>
      </c>
      <c r="H60" s="43">
        <v>12500</v>
      </c>
      <c r="I60" s="32">
        <f t="shared" si="3"/>
        <v>12333.33</v>
      </c>
      <c r="J60" s="32">
        <f t="shared" si="0"/>
        <v>2.3406098322487146</v>
      </c>
      <c r="K60" s="32">
        <f t="shared" si="4"/>
        <v>288.67513462368038</v>
      </c>
      <c r="L60" s="32">
        <f t="shared" si="2"/>
        <v>12333.33</v>
      </c>
      <c r="M60" s="80" t="s">
        <v>151</v>
      </c>
    </row>
    <row r="61" spans="1:13">
      <c r="A61" s="8" t="s">
        <v>93</v>
      </c>
      <c r="B61" s="41" t="s">
        <v>146</v>
      </c>
      <c r="C61" s="38" t="s">
        <v>39</v>
      </c>
      <c r="D61" s="38">
        <v>3</v>
      </c>
      <c r="E61" s="42">
        <v>1</v>
      </c>
      <c r="F61" s="43">
        <v>12000</v>
      </c>
      <c r="G61" s="43">
        <v>12900</v>
      </c>
      <c r="H61" s="43">
        <v>12500</v>
      </c>
      <c r="I61" s="32">
        <f t="shared" si="3"/>
        <v>12466.67</v>
      </c>
      <c r="J61" s="32">
        <f t="shared" si="0"/>
        <v>3.6170442892991468</v>
      </c>
      <c r="K61" s="32">
        <f t="shared" si="4"/>
        <v>450.92497530076997</v>
      </c>
      <c r="L61" s="32">
        <f t="shared" si="2"/>
        <v>12466.67</v>
      </c>
      <c r="M61" s="80" t="s">
        <v>151</v>
      </c>
    </row>
    <row r="62" spans="1:13" ht="33" customHeight="1">
      <c r="A62" s="8" t="s">
        <v>94</v>
      </c>
      <c r="B62" s="41" t="s">
        <v>147</v>
      </c>
      <c r="C62" s="38" t="s">
        <v>39</v>
      </c>
      <c r="D62" s="38">
        <v>3</v>
      </c>
      <c r="E62" s="42">
        <v>1</v>
      </c>
      <c r="F62" s="43">
        <v>8000</v>
      </c>
      <c r="G62" s="43">
        <v>7500</v>
      </c>
      <c r="H62" s="43">
        <v>8200</v>
      </c>
      <c r="I62" s="32">
        <f t="shared" si="3"/>
        <v>7900</v>
      </c>
      <c r="J62" s="32">
        <f t="shared" si="0"/>
        <v>4.5639889562835307</v>
      </c>
      <c r="K62" s="32">
        <f t="shared" si="4"/>
        <v>360.55512754639892</v>
      </c>
      <c r="L62" s="32">
        <f t="shared" si="2"/>
        <v>7900</v>
      </c>
      <c r="M62" s="80" t="s">
        <v>151</v>
      </c>
    </row>
    <row r="63" spans="1:13" ht="33.75" customHeight="1">
      <c r="A63" s="38"/>
      <c r="B63" s="44" t="s">
        <v>17</v>
      </c>
      <c r="C63" s="38"/>
      <c r="D63" s="38"/>
      <c r="E63" s="48">
        <f>SUM(E10:E62)</f>
        <v>53</v>
      </c>
      <c r="F63" s="45"/>
      <c r="G63" s="45"/>
      <c r="H63" s="45"/>
      <c r="I63" s="45"/>
      <c r="J63" s="45"/>
      <c r="K63" s="45"/>
      <c r="L63" s="46">
        <f>SUM(L10:L62)</f>
        <v>146839.99000000002</v>
      </c>
      <c r="M63" s="40"/>
    </row>
    <row r="64" spans="1:13" ht="45.75" customHeight="1">
      <c r="A64" s="72" t="s">
        <v>18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9"/>
    </row>
    <row r="65" spans="1:13">
      <c r="A65" s="10"/>
      <c r="B65" s="11"/>
      <c r="C65" s="10"/>
      <c r="D65" s="10"/>
      <c r="E65" s="10"/>
      <c r="F65" s="12"/>
      <c r="G65" s="13"/>
      <c r="H65" s="13"/>
      <c r="I65" s="10"/>
      <c r="J65" s="10"/>
      <c r="K65" s="10"/>
      <c r="L65" s="14"/>
      <c r="M65" s="79"/>
    </row>
    <row r="66" spans="1:13">
      <c r="A66" s="10"/>
      <c r="B66" s="2" t="s">
        <v>19</v>
      </c>
      <c r="C66" s="10"/>
      <c r="D66" s="10"/>
      <c r="E66" s="10"/>
      <c r="F66" s="15"/>
      <c r="G66" s="13"/>
      <c r="H66" s="13"/>
      <c r="I66" s="10"/>
      <c r="J66" s="10"/>
      <c r="K66" s="10"/>
      <c r="L66" s="14"/>
      <c r="M66" s="79"/>
    </row>
    <row r="67" spans="1:13">
      <c r="A67" s="10"/>
      <c r="B67" s="2" t="s">
        <v>20</v>
      </c>
      <c r="C67" s="10"/>
      <c r="D67" s="10"/>
      <c r="E67" s="10"/>
      <c r="F67" s="15"/>
      <c r="G67" s="13"/>
      <c r="H67" s="13"/>
      <c r="I67" s="10"/>
      <c r="J67" s="10"/>
      <c r="K67" s="10"/>
      <c r="L67" s="14"/>
      <c r="M67" s="79"/>
    </row>
    <row r="68" spans="1:13">
      <c r="A68" s="10"/>
      <c r="B68" s="2" t="s">
        <v>21</v>
      </c>
      <c r="C68" s="10"/>
      <c r="D68" s="10"/>
      <c r="E68" s="10"/>
      <c r="F68" s="15"/>
      <c r="G68" s="13"/>
      <c r="H68" s="13"/>
      <c r="I68" s="10"/>
      <c r="J68" s="10"/>
      <c r="K68" s="10"/>
      <c r="L68" s="14"/>
      <c r="M68" s="79"/>
    </row>
    <row r="69" spans="1:13">
      <c r="A69" s="10"/>
      <c r="B69" s="2"/>
      <c r="C69" s="16" t="s">
        <v>22</v>
      </c>
      <c r="D69" s="16"/>
      <c r="E69" s="16"/>
      <c r="F69" s="3"/>
      <c r="G69" s="17"/>
      <c r="H69" s="17"/>
      <c r="I69" s="16"/>
      <c r="J69" s="16"/>
      <c r="K69" s="18"/>
      <c r="L69" s="14"/>
      <c r="M69" s="79"/>
    </row>
    <row r="70" spans="1:13">
      <c r="A70" s="19"/>
      <c r="B70" s="16" t="s">
        <v>23</v>
      </c>
      <c r="C70" s="10"/>
      <c r="D70" s="10"/>
      <c r="E70" s="10"/>
      <c r="F70" s="17"/>
      <c r="G70" s="13"/>
      <c r="H70" s="13"/>
      <c r="I70" s="10"/>
      <c r="J70" s="10"/>
      <c r="K70" s="10"/>
      <c r="L70" s="14"/>
      <c r="M70" s="79"/>
    </row>
    <row r="71" spans="1:13">
      <c r="A71" s="10"/>
      <c r="B71" s="16" t="s">
        <v>24</v>
      </c>
      <c r="C71" s="10"/>
      <c r="D71" s="10"/>
      <c r="E71" s="10"/>
      <c r="F71" s="15"/>
      <c r="G71" s="13"/>
      <c r="H71" s="13"/>
      <c r="I71" s="10"/>
      <c r="J71" s="10"/>
      <c r="K71" s="10"/>
      <c r="L71" s="14"/>
      <c r="M71" s="79"/>
    </row>
    <row r="72" spans="1:13">
      <c r="A72" s="10"/>
      <c r="B72" s="16" t="s">
        <v>25</v>
      </c>
      <c r="C72" s="10"/>
      <c r="D72" s="10"/>
      <c r="E72" s="10"/>
      <c r="F72" s="15"/>
      <c r="G72" s="13"/>
      <c r="H72" s="13"/>
      <c r="I72" s="10"/>
      <c r="J72" s="10"/>
      <c r="K72" s="10"/>
      <c r="L72" s="14"/>
      <c r="M72" s="79"/>
    </row>
    <row r="73" spans="1:13">
      <c r="A73" s="10"/>
      <c r="B73" s="16" t="s">
        <v>26</v>
      </c>
      <c r="C73" s="10"/>
      <c r="D73" s="10"/>
      <c r="E73" s="10"/>
      <c r="F73" s="13"/>
      <c r="G73" s="13"/>
      <c r="H73" s="13"/>
      <c r="I73" s="10"/>
      <c r="J73" s="10"/>
      <c r="K73" s="10"/>
      <c r="L73" s="14"/>
      <c r="M73" s="79"/>
    </row>
    <row r="74" spans="1:13">
      <c r="A74" s="10"/>
      <c r="B74" s="20" t="s">
        <v>27</v>
      </c>
      <c r="C74" s="10"/>
      <c r="D74" s="10"/>
      <c r="E74" s="10"/>
      <c r="F74" s="13"/>
      <c r="G74" s="13"/>
      <c r="H74" s="13"/>
      <c r="I74" s="10"/>
      <c r="J74" s="10"/>
      <c r="K74" s="10"/>
      <c r="L74" s="14"/>
      <c r="M74" s="79"/>
    </row>
    <row r="75" spans="1:13">
      <c r="A75" s="10"/>
      <c r="B75" s="2"/>
      <c r="C75" s="10"/>
      <c r="D75" s="10"/>
      <c r="E75" s="10"/>
      <c r="F75" s="13"/>
      <c r="G75" s="13"/>
      <c r="H75" s="13"/>
      <c r="I75" s="10"/>
      <c r="J75" s="10"/>
      <c r="K75" s="10"/>
      <c r="L75" s="14"/>
      <c r="M75" s="79"/>
    </row>
    <row r="76" spans="1:13">
      <c r="A76" s="10"/>
      <c r="B76" s="2"/>
      <c r="C76" s="10"/>
      <c r="D76" s="10"/>
      <c r="E76" s="10"/>
      <c r="F76" s="15"/>
      <c r="G76" s="13"/>
      <c r="H76" s="13"/>
      <c r="I76" s="10"/>
      <c r="J76" s="10"/>
      <c r="K76" s="10"/>
      <c r="L76" s="14"/>
      <c r="M76" s="79"/>
    </row>
    <row r="77" spans="1:13">
      <c r="A77" s="10"/>
      <c r="B77" s="2" t="s">
        <v>19</v>
      </c>
      <c r="C77" s="10"/>
      <c r="D77" s="10"/>
      <c r="E77" s="10"/>
      <c r="F77" s="13"/>
      <c r="G77" s="13"/>
      <c r="H77" s="13"/>
      <c r="I77" s="10"/>
      <c r="J77" s="10"/>
      <c r="K77" s="10"/>
      <c r="L77" s="14"/>
      <c r="M77" s="79"/>
    </row>
    <row r="78" spans="1:13">
      <c r="A78" s="10"/>
      <c r="B78" s="16" t="s">
        <v>28</v>
      </c>
      <c r="C78" s="16"/>
      <c r="D78" s="16"/>
      <c r="E78" s="19"/>
      <c r="F78" s="21"/>
      <c r="G78" s="21"/>
      <c r="H78" s="21"/>
      <c r="I78" s="19"/>
      <c r="J78" s="19"/>
      <c r="K78" s="19"/>
      <c r="L78" s="22"/>
      <c r="M78" s="79"/>
    </row>
    <row r="79" spans="1:13">
      <c r="A79" s="10"/>
      <c r="B79" s="16" t="s">
        <v>29</v>
      </c>
      <c r="C79" s="19"/>
      <c r="D79" s="19"/>
      <c r="E79" s="19"/>
      <c r="F79" s="21"/>
      <c r="G79" s="21"/>
      <c r="H79" s="21"/>
      <c r="I79" s="19"/>
      <c r="J79" s="19"/>
      <c r="K79" s="19"/>
      <c r="L79" s="22"/>
      <c r="M79" s="79"/>
    </row>
    <row r="80" spans="1:13">
      <c r="A80" s="10"/>
      <c r="B80" s="16" t="s">
        <v>30</v>
      </c>
      <c r="C80" s="19"/>
      <c r="D80" s="19"/>
      <c r="E80" s="19"/>
      <c r="F80" s="21"/>
      <c r="G80" s="21"/>
      <c r="H80" s="21"/>
      <c r="I80" s="19"/>
      <c r="J80" s="19"/>
      <c r="K80" s="19"/>
      <c r="L80" s="22"/>
      <c r="M80" s="79"/>
    </row>
    <row r="81" spans="1:13">
      <c r="A81" s="10"/>
      <c r="B81" s="16" t="s">
        <v>31</v>
      </c>
      <c r="C81" s="19"/>
      <c r="D81" s="19"/>
      <c r="E81" s="19"/>
      <c r="F81" s="21"/>
      <c r="G81" s="21"/>
      <c r="H81" s="21"/>
      <c r="I81" s="19"/>
      <c r="J81" s="19"/>
      <c r="K81" s="19"/>
      <c r="L81" s="22"/>
      <c r="M81" s="79"/>
    </row>
    <row r="82" spans="1:13">
      <c r="A82" s="10"/>
      <c r="B82" s="76" t="s">
        <v>32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9"/>
    </row>
    <row r="83" spans="1:13">
      <c r="A83" s="10"/>
      <c r="B83" s="47" t="str">
        <f>CONCATENATE(" НМЦК составила",L63," руб.")</f>
        <v xml:space="preserve"> НМЦК составила146839,99 руб.</v>
      </c>
      <c r="C83" s="37"/>
      <c r="D83" s="19"/>
      <c r="E83" s="19"/>
      <c r="F83" s="23"/>
      <c r="G83" s="21"/>
      <c r="H83" s="21"/>
      <c r="I83" s="19"/>
      <c r="J83" s="19"/>
      <c r="K83" s="19"/>
      <c r="L83" s="22"/>
      <c r="M83" s="79"/>
    </row>
    <row r="84" spans="1:13">
      <c r="A84" s="1"/>
      <c r="B84" s="77" t="s">
        <v>148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9"/>
    </row>
    <row r="85" spans="1:13" ht="18.75" customHeight="1">
      <c r="A85" s="73" t="s">
        <v>38</v>
      </c>
      <c r="B85" s="73"/>
      <c r="C85" s="73"/>
      <c r="D85" s="33"/>
      <c r="E85" s="33"/>
      <c r="F85" s="34"/>
      <c r="G85" s="49" t="s">
        <v>149</v>
      </c>
      <c r="H85" s="25"/>
      <c r="I85" s="25"/>
      <c r="J85" s="24"/>
      <c r="K85" s="13"/>
      <c r="L85" s="28"/>
      <c r="M85" s="79"/>
    </row>
    <row r="86" spans="1:13" ht="18.75">
      <c r="A86" s="35"/>
      <c r="B86" s="36"/>
      <c r="C86" s="75" t="s">
        <v>37</v>
      </c>
      <c r="D86" s="75"/>
      <c r="E86" s="75"/>
      <c r="F86" s="75"/>
      <c r="G86" s="9"/>
      <c r="H86" s="9"/>
      <c r="I86" s="26"/>
      <c r="J86" s="27"/>
      <c r="K86" s="28"/>
      <c r="L86" s="28"/>
      <c r="M86" s="79"/>
    </row>
    <row r="87" spans="1:13" ht="25.5" customHeight="1">
      <c r="A87" s="73" t="s">
        <v>35</v>
      </c>
      <c r="B87" s="73"/>
      <c r="C87" s="73"/>
      <c r="D87" s="33"/>
      <c r="E87" s="33"/>
      <c r="F87" s="34"/>
      <c r="G87" s="78" t="s">
        <v>36</v>
      </c>
      <c r="H87" s="78"/>
      <c r="I87" s="29"/>
      <c r="J87" s="27"/>
      <c r="K87" s="30"/>
      <c r="L87" s="28"/>
      <c r="M87" s="79"/>
    </row>
    <row r="88" spans="1:13" ht="18.75">
      <c r="A88" s="35"/>
      <c r="B88" s="36"/>
      <c r="C88" s="75" t="s">
        <v>37</v>
      </c>
      <c r="D88" s="75"/>
      <c r="E88" s="75"/>
      <c r="F88" s="75"/>
      <c r="G88" s="9"/>
      <c r="H88" s="9"/>
      <c r="I88" s="31"/>
      <c r="J88" s="27"/>
      <c r="K88" s="28"/>
      <c r="L88" s="28"/>
      <c r="M88" s="79"/>
    </row>
    <row r="89" spans="1:13" ht="18.75">
      <c r="A89" s="73" t="s">
        <v>34</v>
      </c>
      <c r="B89" s="73"/>
      <c r="C89" s="73"/>
      <c r="D89" s="33"/>
      <c r="E89" s="33"/>
      <c r="F89" s="34"/>
      <c r="G89" s="74" t="s">
        <v>36</v>
      </c>
      <c r="H89" s="74"/>
      <c r="I89" s="27"/>
      <c r="J89" s="27"/>
      <c r="K89" s="28"/>
      <c r="L89" s="28"/>
      <c r="M89" s="79"/>
    </row>
    <row r="90" spans="1:13" ht="18.75">
      <c r="A90" s="35"/>
      <c r="B90" s="36"/>
      <c r="C90" s="75" t="s">
        <v>33</v>
      </c>
      <c r="D90" s="75"/>
      <c r="E90" s="75"/>
      <c r="F90" s="75"/>
      <c r="G90" s="9"/>
      <c r="H90" s="9"/>
    </row>
  </sheetData>
  <mergeCells count="31">
    <mergeCell ref="A64:L64"/>
    <mergeCell ref="A89:C89"/>
    <mergeCell ref="G89:H89"/>
    <mergeCell ref="C90:F90"/>
    <mergeCell ref="B82:L82"/>
    <mergeCell ref="B84:L84"/>
    <mergeCell ref="G87:H87"/>
    <mergeCell ref="C88:F88"/>
    <mergeCell ref="A87:C87"/>
    <mergeCell ref="A85:C85"/>
    <mergeCell ref="C86:F86"/>
    <mergeCell ref="A4:G4"/>
    <mergeCell ref="H4:M4"/>
    <mergeCell ref="A5:M5"/>
    <mergeCell ref="A7:A8"/>
    <mergeCell ref="B7:B8"/>
    <mergeCell ref="C7:C8"/>
    <mergeCell ref="D7:D8"/>
    <mergeCell ref="E7:E8"/>
    <mergeCell ref="F7:H7"/>
    <mergeCell ref="I7:I8"/>
    <mergeCell ref="J7:J8"/>
    <mergeCell ref="K7:K8"/>
    <mergeCell ref="L7:L8"/>
    <mergeCell ref="M7:M8"/>
    <mergeCell ref="A6:M6"/>
    <mergeCell ref="A2:G2"/>
    <mergeCell ref="H2:M2"/>
    <mergeCell ref="A3:G3"/>
    <mergeCell ref="H3:M3"/>
    <mergeCell ref="A1:M1"/>
  </mergeCells>
  <phoneticPr fontId="17" type="noConversion"/>
  <conditionalFormatting sqref="J10:J62">
    <cfRule type="cellIs" dxfId="0" priority="1" operator="greaterThan">
      <formula>33</formula>
    </cfRule>
  </conditionalFormatting>
  <pageMargins left="0.59055118110236227" right="0.39370078740157483" top="0.39370078740157483" bottom="0.39370078740157483" header="0.19685039370078741" footer="0.19685039370078741"/>
  <pageSetup paperSize="9" scale="4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2026-05-12T10:36:22Z</dcterms:modified>
</cp:coreProperties>
</file>