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ЛУЖБА ЗАКУПОК 2026\НМЦК\100037087126100026 Мягкий инвентарь\"/>
    </mc:Choice>
  </mc:AlternateContent>
  <xr:revisionPtr revIDLastSave="0" documentId="13_ncr:1_{B5054C2E-AD83-48A1-8C97-83795FF586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G37" i="1"/>
  <c r="H37" i="1" s="1"/>
  <c r="I37" i="1" s="1"/>
  <c r="F37" i="1"/>
  <c r="J37" i="1" s="1"/>
  <c r="J38" i="1" s="1"/>
  <c r="G32" i="1"/>
  <c r="H32" i="1" s="1"/>
  <c r="I32" i="1" s="1"/>
  <c r="F32" i="1"/>
  <c r="J32" i="1" s="1"/>
  <c r="J33" i="1" s="1"/>
  <c r="G27" i="1"/>
  <c r="H27" i="1" s="1"/>
  <c r="I27" i="1" s="1"/>
  <c r="F27" i="1"/>
  <c r="J27" i="1" s="1"/>
  <c r="J28" i="1" s="1"/>
  <c r="G22" i="1" l="1"/>
  <c r="H22" i="1" s="1"/>
  <c r="I22" i="1" s="1"/>
  <c r="G17" i="1"/>
  <c r="H17" i="1" s="1"/>
  <c r="I17" i="1" s="1"/>
  <c r="F22" i="1"/>
  <c r="F17" i="1"/>
  <c r="F12" i="1"/>
  <c r="G12" i="1"/>
  <c r="H12" i="1" l="1"/>
  <c r="I12" i="1" s="1"/>
  <c r="J22" i="1"/>
  <c r="J23" i="1" s="1"/>
  <c r="J17" i="1"/>
  <c r="J18" i="1" s="1"/>
  <c r="J12" i="1" l="1"/>
  <c r="J13" i="1" s="1"/>
  <c r="J43" i="1" s="1"/>
  <c r="J44" i="1" l="1"/>
</calcChain>
</file>

<file path=xl/sharedStrings.xml><?xml version="1.0" encoding="utf-8"?>
<sst xmlns="http://schemas.openxmlformats.org/spreadsheetml/2006/main" count="74" uniqueCount="47">
  <si>
    <t>Средняя арифметическая цена за ед. &lt;ц&gt;</t>
  </si>
  <si>
    <t>Среднее квадратическое отклонение</t>
  </si>
  <si>
    <t>Коэффициент вариации цен V (%)</t>
  </si>
  <si>
    <t>Предмет закупки:</t>
  </si>
  <si>
    <t xml:space="preserve">Способ закупки: </t>
  </si>
  <si>
    <t>закупка у единственного поставщика</t>
  </si>
  <si>
    <t>Главный специалист службы закупок</t>
  </si>
  <si>
    <t xml:space="preserve">О.В. Ануфриенкова </t>
  </si>
  <si>
    <t>№ п/п</t>
  </si>
  <si>
    <t>Категории</t>
  </si>
  <si>
    <t>Цены поставщиков, руб.</t>
  </si>
  <si>
    <t>Наименование товара, технические характеристики</t>
  </si>
  <si>
    <t>Кол-во ед. товара, шт.</t>
  </si>
  <si>
    <t>Модель, Производитель</t>
  </si>
  <si>
    <t>Итого</t>
  </si>
  <si>
    <t>Стоимость упаковки</t>
  </si>
  <si>
    <t xml:space="preserve">Стоимость доставки </t>
  </si>
  <si>
    <t>Стоимость погрузки</t>
  </si>
  <si>
    <t>Стоимость разгрузки</t>
  </si>
  <si>
    <t>Цена за ед. товара-всего, руб.</t>
  </si>
  <si>
    <t>Поставщик КП№2</t>
  </si>
  <si>
    <t>Поставщик КП№3</t>
  </si>
  <si>
    <t xml:space="preserve">в том числе НДС 22% </t>
  </si>
  <si>
    <t>Функциональные , технические и качественные характеристики сопоставляемых позиций эквивалентны параметрам объекта закупки, сформированным в соответствии с КТРУ (ОКПД2) для данной процедуры</t>
  </si>
  <si>
    <t>Заказчик:</t>
  </si>
  <si>
    <t>Федеральное государственное бюджетное образовательное учреждение высшего образования "Государственный университет по землеустройству"</t>
  </si>
  <si>
    <t>Обоснование начальной (максимальной) цены Контракта</t>
  </si>
  <si>
    <t>ИТОГО НМЦК</t>
  </si>
  <si>
    <t>Выбранная цена, за ед., руб.</t>
  </si>
  <si>
    <t>Цена, руб.</t>
  </si>
  <si>
    <t xml:space="preserve">Используемый метод определения НМЦК: </t>
  </si>
  <si>
    <t>Поставщик КП№1</t>
  </si>
  <si>
    <t>Начальная (максимальная) цена Контракта определена в соответствии с ч.2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
Начальная (максимальная) цена государственного контракта сформирована на основании коммерческих предложений от потенциальных Поставщиков:
В соответствии с п. п. 3.7.1. и 3.9.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были направлены запросы о предоставлении ценовой информации.
Используемый метод: метод сопоставимых рыночных цен (анализ рынка). Расчёт произведён по наименьшему ценовому предложению.</t>
  </si>
  <si>
    <t>Однородность совокупности значений выявленных цен, используемых в расчёте НМЦК</t>
  </si>
  <si>
    <t>Поставка мягкого инвентаря для нужд Федерального государственного бюджетного образовательного учреждения высшего образования "Государственный университет по землеустройству"</t>
  </si>
  <si>
    <t>Подушка Бамбук (Россия)</t>
  </si>
  <si>
    <t>Подушка бамбук; Размерность: 50х70; Высота, см: 16; Количество в упаковке, шт.: 1; Жесткость подушки: Мягкая; Материал наполнителя: Волокно, Силиконизированное волокно; Поддержка: Упругая; Особенности подушки: Гипоаллергенная;</t>
  </si>
  <si>
    <t>Матрас (Россия)</t>
  </si>
  <si>
    <t>Вид матраса: Классический; Ширина, см: 90; Длина, см: 200; Высота, см: 16; Материал наполнителя: Вата РВ; Материал чехла: Хлопок; Конструкция матраса: Беспружинный</t>
  </si>
  <si>
    <t>Бренд: Utopia (или эквивалент); Вид матраса: Классический; Ширина, см: 90; Длина, см: 200; Высота, см: 18; Материал наполнителя: Полиуретан; Материал чехла: Трикотаж; Конструкция матраса: Независимые пружины</t>
  </si>
  <si>
    <t>Наперник (Россия)</t>
  </si>
  <si>
    <t>Название материала: Тиковая ткань; Состав материала: Полиэстер; Количество наволочек в комплекте: 1; Размер наволочки: 50х70; Застежки наволочки/чехла: На молнии; Цвет: Однотонный (белый)</t>
  </si>
  <si>
    <t>Вид матраса: Классический; Ширина, см: 80; Длина, см: 190; Высота, см: 16; Материал наполнителя: Вата РВ; Материал чехла: Хлопок; Конструкция матраса: Беспружинный</t>
  </si>
  <si>
    <t>Постельное белье (Россия)</t>
  </si>
  <si>
    <t>Бренд: GALTEX (или эквивалент); Тип: Комплект постельного белья; Состав материала: Хлопок; Название материала: Бязь; Размер: 1,5 спальное; Комплектация постельного белья: 1 пододеяльник, 1 простыня, 2 наволочки; Размер наволочки: 70х70; Цвет: Однотонный (белый)</t>
  </si>
  <si>
    <r>
      <t>"</t>
    </r>
    <r>
      <rPr>
        <b/>
        <u/>
        <sz val="14"/>
        <rFont val="Times New Roman"/>
        <family val="1"/>
        <charset val="204"/>
      </rPr>
      <t>11</t>
    </r>
    <r>
      <rPr>
        <b/>
        <sz val="14"/>
        <rFont val="Times New Roman"/>
        <family val="1"/>
        <charset val="204"/>
      </rPr>
      <t xml:space="preserve">" </t>
    </r>
    <r>
      <rPr>
        <b/>
        <u/>
        <sz val="14"/>
        <rFont val="Times New Roman"/>
        <family val="1"/>
        <charset val="204"/>
      </rPr>
      <t>_____августа_______</t>
    </r>
    <r>
      <rPr>
        <b/>
        <sz val="14"/>
        <rFont val="Times New Roman"/>
        <family val="1"/>
        <charset val="204"/>
      </rPr>
      <t xml:space="preserve"> 2026г.</t>
    </r>
  </si>
  <si>
    <t>Начальная (максимальная) цена Контракта рассчитана в валюте – российский рубль и включает в себя все затраты, налоги и прочие сборы, установленные действующим законодательством, которые исполнитель  договора должен оплачивать в соответствии с условиями договора или на иных основаниях. НМЦК рассчитана по наименьшему ценовому предложению и составляет 566 974 (Пятьсот шестьдесят шесть тысяч девятьсот семьдесят четыре) рубля 80 копеек, в том числе НДС 22% - 102 241 (Сто две тысячи двести сорок один) рубль 36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</si>
</sst>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</cellStyleXfs>
  <cellXfs count="9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/>
    <xf numFmtId="2" fontId="3" fillId="0" borderId="0" xfId="0" applyNumberFormat="1" applyFont="1" applyBorder="1"/>
    <xf numFmtId="0" fontId="5" fillId="0" borderId="0" xfId="0" applyFont="1"/>
    <xf numFmtId="0" fontId="6" fillId="0" borderId="0" xfId="0" applyFont="1"/>
    <xf numFmtId="0" fontId="3" fillId="0" borderId="0" xfId="0" applyFont="1" applyAlignment="1"/>
    <xf numFmtId="0" fontId="6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/>
    </xf>
    <xf numFmtId="4" fontId="3" fillId="2" borderId="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4" fontId="3" fillId="2" borderId="19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25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/>
    </xf>
    <xf numFmtId="4" fontId="4" fillId="2" borderId="13" xfId="0" applyNumberFormat="1" applyFont="1" applyFill="1" applyBorder="1" applyAlignment="1">
      <alignment horizontal="center" vertical="center"/>
    </xf>
    <xf numFmtId="4" fontId="3" fillId="2" borderId="21" xfId="0" applyNumberFormat="1" applyFont="1" applyFill="1" applyBorder="1" applyAlignment="1">
      <alignment horizontal="center"/>
    </xf>
    <xf numFmtId="4" fontId="4" fillId="2" borderId="7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4" fontId="3" fillId="2" borderId="2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2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" fontId="3" fillId="2" borderId="22" xfId="0" applyNumberFormat="1" applyFont="1" applyFill="1" applyBorder="1" applyAlignment="1">
      <alignment horizontal="center"/>
    </xf>
    <xf numFmtId="4" fontId="3" fillId="2" borderId="21" xfId="0" applyNumberFormat="1" applyFon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center"/>
    </xf>
    <xf numFmtId="4" fontId="3" fillId="2" borderId="21" xfId="0" applyNumberFormat="1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4" fontId="10" fillId="2" borderId="9" xfId="0" applyNumberFormat="1" applyFont="1" applyFill="1" applyBorder="1" applyAlignment="1">
      <alignment vertical="center" wrapText="1"/>
    </xf>
    <xf numFmtId="4" fontId="10" fillId="2" borderId="10" xfId="0" applyNumberFormat="1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" fontId="8" fillId="0" borderId="9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vertical="center" wrapText="1"/>
    </xf>
    <xf numFmtId="4" fontId="10" fillId="2" borderId="23" xfId="0" applyNumberFormat="1" applyFont="1" applyFill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 xr:uid="{14D54A1C-47BE-437A-BD94-C153F249B05A}"/>
    <cellStyle name="Обычный 3" xfId="1" xr:uid="{8C7DDED6-DD5A-4709-BCA3-DB0E17256B4B}"/>
    <cellStyle name="Финансовый 2" xfId="2" xr:uid="{F45109C9-702B-4DEB-9DF4-6F61F34CC4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1"/>
  <sheetViews>
    <sheetView tabSelected="1" view="pageBreakPreview" topLeftCell="A22" zoomScale="96" zoomScaleNormal="80" zoomScaleSheetLayoutView="96" workbookViewId="0">
      <selection activeCell="J44" sqref="J44"/>
    </sheetView>
  </sheetViews>
  <sheetFormatPr defaultColWidth="9.140625" defaultRowHeight="15.75" x14ac:dyDescent="0.25"/>
  <cols>
    <col min="1" max="1" width="5.5703125" style="1" customWidth="1"/>
    <col min="2" max="2" width="28.85546875" style="1" customWidth="1"/>
    <col min="3" max="5" width="42.5703125" style="1" customWidth="1"/>
    <col min="6" max="9" width="19" style="1" customWidth="1"/>
    <col min="10" max="10" width="14.28515625" style="1" customWidth="1"/>
    <col min="11" max="16384" width="9.140625" style="1"/>
  </cols>
  <sheetData>
    <row r="1" spans="1:14" ht="18.75" x14ac:dyDescent="0.25">
      <c r="D1" s="2"/>
      <c r="E1" s="2"/>
      <c r="F1" s="2"/>
      <c r="G1" s="77"/>
      <c r="H1" s="77"/>
      <c r="I1" s="77"/>
      <c r="J1" s="77"/>
    </row>
    <row r="2" spans="1:14" s="13" customFormat="1" ht="30" customHeight="1" x14ac:dyDescent="0.2">
      <c r="A2" s="91" t="s">
        <v>26</v>
      </c>
      <c r="B2" s="91"/>
      <c r="C2" s="91"/>
      <c r="D2" s="91"/>
      <c r="E2" s="91"/>
      <c r="F2" s="91"/>
      <c r="G2" s="91"/>
      <c r="H2" s="91"/>
      <c r="I2" s="91"/>
      <c r="J2" s="91"/>
    </row>
    <row r="3" spans="1:14" s="45" customFormat="1" ht="30" customHeight="1" x14ac:dyDescent="0.2">
      <c r="A3" s="82" t="s">
        <v>24</v>
      </c>
      <c r="B3" s="82"/>
      <c r="C3" s="82" t="s">
        <v>25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s="13" customFormat="1" ht="42.75" customHeight="1" x14ac:dyDescent="0.2">
      <c r="A4" s="82" t="s">
        <v>3</v>
      </c>
      <c r="B4" s="82"/>
      <c r="C4" s="85" t="s">
        <v>34</v>
      </c>
      <c r="D4" s="86"/>
      <c r="E4" s="86"/>
      <c r="F4" s="86"/>
      <c r="G4" s="86"/>
      <c r="H4" s="86"/>
      <c r="I4" s="86"/>
      <c r="J4" s="86"/>
      <c r="K4" s="46"/>
      <c r="L4" s="46"/>
      <c r="M4" s="46"/>
      <c r="N4" s="46"/>
    </row>
    <row r="5" spans="1:14" s="13" customFormat="1" ht="138.75" customHeight="1" x14ac:dyDescent="0.2">
      <c r="A5" s="78" t="s">
        <v>30</v>
      </c>
      <c r="B5" s="79"/>
      <c r="C5" s="78" t="s">
        <v>32</v>
      </c>
      <c r="D5" s="87"/>
      <c r="E5" s="87"/>
      <c r="F5" s="87"/>
      <c r="G5" s="87"/>
      <c r="H5" s="87"/>
      <c r="I5" s="87"/>
      <c r="J5" s="87"/>
      <c r="K5" s="46"/>
      <c r="L5" s="46"/>
      <c r="M5" s="46"/>
      <c r="N5" s="46"/>
    </row>
    <row r="6" spans="1:14" ht="27.75" customHeight="1" thickBot="1" x14ac:dyDescent="0.3">
      <c r="A6" s="80" t="s">
        <v>4</v>
      </c>
      <c r="B6" s="81"/>
      <c r="C6" s="88" t="s">
        <v>5</v>
      </c>
      <c r="D6" s="89"/>
      <c r="E6" s="89"/>
      <c r="F6" s="89"/>
      <c r="G6" s="89"/>
      <c r="H6" s="89"/>
      <c r="I6" s="89"/>
      <c r="J6" s="90"/>
      <c r="K6" s="47"/>
      <c r="L6" s="47"/>
      <c r="M6" s="47"/>
      <c r="N6" s="47"/>
    </row>
    <row r="7" spans="1:14" ht="30.75" customHeight="1" x14ac:dyDescent="0.25">
      <c r="A7" s="83" t="s">
        <v>8</v>
      </c>
      <c r="B7" s="74" t="s">
        <v>9</v>
      </c>
      <c r="C7" s="74" t="s">
        <v>10</v>
      </c>
      <c r="D7" s="74"/>
      <c r="E7" s="74"/>
      <c r="F7" s="75" t="s">
        <v>28</v>
      </c>
      <c r="G7" s="75" t="s">
        <v>33</v>
      </c>
      <c r="H7" s="75"/>
      <c r="I7" s="75"/>
      <c r="J7" s="96" t="s">
        <v>29</v>
      </c>
    </row>
    <row r="8" spans="1:14" ht="62.25" customHeight="1" thickBot="1" x14ac:dyDescent="0.3">
      <c r="A8" s="84"/>
      <c r="B8" s="95"/>
      <c r="C8" s="37" t="s">
        <v>31</v>
      </c>
      <c r="D8" s="37" t="s">
        <v>20</v>
      </c>
      <c r="E8" s="37" t="s">
        <v>21</v>
      </c>
      <c r="F8" s="76"/>
      <c r="G8" s="42" t="s">
        <v>0</v>
      </c>
      <c r="H8" s="42" t="s">
        <v>1</v>
      </c>
      <c r="I8" s="42" t="s">
        <v>2</v>
      </c>
      <c r="J8" s="97"/>
    </row>
    <row r="9" spans="1:14" ht="46.5" customHeight="1" x14ac:dyDescent="0.25">
      <c r="A9" s="69">
        <v>1</v>
      </c>
      <c r="B9" s="26" t="s">
        <v>11</v>
      </c>
      <c r="C9" s="70" t="s">
        <v>36</v>
      </c>
      <c r="D9" s="71"/>
      <c r="E9" s="72"/>
      <c r="F9" s="66"/>
      <c r="G9" s="66"/>
      <c r="H9" s="64"/>
      <c r="I9" s="64"/>
      <c r="J9" s="66"/>
    </row>
    <row r="10" spans="1:14" ht="18" customHeight="1" x14ac:dyDescent="0.25">
      <c r="A10" s="62"/>
      <c r="B10" s="18" t="s">
        <v>12</v>
      </c>
      <c r="C10" s="51">
        <f>50+60</f>
        <v>110</v>
      </c>
      <c r="D10" s="51"/>
      <c r="E10" s="51"/>
      <c r="F10" s="50"/>
      <c r="G10" s="50"/>
      <c r="H10" s="65"/>
      <c r="I10" s="65"/>
      <c r="J10" s="50"/>
    </row>
    <row r="11" spans="1:14" x14ac:dyDescent="0.25">
      <c r="A11" s="62"/>
      <c r="B11" s="18" t="s">
        <v>13</v>
      </c>
      <c r="C11" s="52" t="s">
        <v>35</v>
      </c>
      <c r="D11" s="53"/>
      <c r="E11" s="54"/>
      <c r="F11" s="50"/>
      <c r="G11" s="50"/>
      <c r="H11" s="66"/>
      <c r="I11" s="66"/>
      <c r="J11" s="50"/>
    </row>
    <row r="12" spans="1:14" ht="31.5" x14ac:dyDescent="0.25">
      <c r="A12" s="62"/>
      <c r="B12" s="18" t="s">
        <v>19</v>
      </c>
      <c r="C12" s="19">
        <v>847.98</v>
      </c>
      <c r="D12" s="19">
        <v>861.44</v>
      </c>
      <c r="E12" s="19">
        <v>868.17</v>
      </c>
      <c r="F12" s="19">
        <f>MIN(C12:E12)</f>
        <v>847.98</v>
      </c>
      <c r="G12" s="19">
        <f>ROUND((C12+D12+E12)/3,2)</f>
        <v>859.2</v>
      </c>
      <c r="H12" s="19">
        <f>SQRT(((SUM((POWER(C12-G12,2)),(POWER(D12-G12,2)),(POWER(E12-G12,2)))))/(3-1))</f>
        <v>10.280245619633781</v>
      </c>
      <c r="I12" s="19">
        <f>H12/G12*100</f>
        <v>1.19649041196855</v>
      </c>
      <c r="J12" s="19">
        <f>F12</f>
        <v>847.98</v>
      </c>
    </row>
    <row r="13" spans="1:14" ht="17.25" customHeight="1" thickBot="1" x14ac:dyDescent="0.3">
      <c r="A13" s="63"/>
      <c r="B13" s="20" t="s">
        <v>14</v>
      </c>
      <c r="C13" s="21"/>
      <c r="D13" s="21"/>
      <c r="E13" s="21"/>
      <c r="F13" s="22"/>
      <c r="G13" s="22"/>
      <c r="H13" s="22"/>
      <c r="I13" s="22"/>
      <c r="J13" s="23">
        <f>J12*C10</f>
        <v>93277.8</v>
      </c>
    </row>
    <row r="14" spans="1:14" ht="39" customHeight="1" x14ac:dyDescent="0.25">
      <c r="A14" s="61">
        <v>2</v>
      </c>
      <c r="B14" s="17" t="s">
        <v>11</v>
      </c>
      <c r="C14" s="58" t="s">
        <v>38</v>
      </c>
      <c r="D14" s="59"/>
      <c r="E14" s="60"/>
      <c r="F14" s="49"/>
      <c r="G14" s="49"/>
      <c r="H14" s="64"/>
      <c r="I14" s="64"/>
      <c r="J14" s="49"/>
    </row>
    <row r="15" spans="1:14" ht="18" customHeight="1" x14ac:dyDescent="0.25">
      <c r="A15" s="62"/>
      <c r="B15" s="18" t="s">
        <v>12</v>
      </c>
      <c r="C15" s="51">
        <v>25</v>
      </c>
      <c r="D15" s="51"/>
      <c r="E15" s="51"/>
      <c r="F15" s="50"/>
      <c r="G15" s="50"/>
      <c r="H15" s="65"/>
      <c r="I15" s="65"/>
      <c r="J15" s="50"/>
    </row>
    <row r="16" spans="1:14" x14ac:dyDescent="0.25">
      <c r="A16" s="62"/>
      <c r="B16" s="18" t="s">
        <v>13</v>
      </c>
      <c r="C16" s="52" t="s">
        <v>37</v>
      </c>
      <c r="D16" s="53"/>
      <c r="E16" s="54"/>
      <c r="F16" s="50"/>
      <c r="G16" s="50"/>
      <c r="H16" s="66"/>
      <c r="I16" s="66"/>
      <c r="J16" s="50"/>
    </row>
    <row r="17" spans="1:10" ht="31.5" x14ac:dyDescent="0.25">
      <c r="A17" s="62"/>
      <c r="B17" s="18" t="s">
        <v>19</v>
      </c>
      <c r="C17" s="19">
        <v>3669.12</v>
      </c>
      <c r="D17" s="19">
        <v>3727.36</v>
      </c>
      <c r="E17" s="19">
        <v>3756.48</v>
      </c>
      <c r="F17" s="19">
        <f>MIN(C17:E17)</f>
        <v>3669.12</v>
      </c>
      <c r="G17" s="19">
        <f>ROUND((C17+D17+E17)/3,2)</f>
        <v>3717.65</v>
      </c>
      <c r="H17" s="19">
        <f>SQRT(((SUM((POWER(C17-G17,2)),(POWER(D17-G17,2)),(POWER(E17-G17,2)))))/(3-1))</f>
        <v>44.481534933048422</v>
      </c>
      <c r="I17" s="19">
        <f>H17/G17*100</f>
        <v>1.1964960373636147</v>
      </c>
      <c r="J17" s="19">
        <f>F17</f>
        <v>3669.12</v>
      </c>
    </row>
    <row r="18" spans="1:10" ht="17.25" customHeight="1" thickBot="1" x14ac:dyDescent="0.3">
      <c r="A18" s="63"/>
      <c r="B18" s="20" t="s">
        <v>14</v>
      </c>
      <c r="C18" s="21"/>
      <c r="D18" s="21"/>
      <c r="E18" s="21"/>
      <c r="F18" s="22"/>
      <c r="G18" s="22"/>
      <c r="H18" s="22"/>
      <c r="I18" s="22"/>
      <c r="J18" s="23">
        <f>J17*C15</f>
        <v>91728</v>
      </c>
    </row>
    <row r="19" spans="1:10" ht="39" customHeight="1" x14ac:dyDescent="0.25">
      <c r="A19" s="61">
        <v>3</v>
      </c>
      <c r="B19" s="17" t="s">
        <v>11</v>
      </c>
      <c r="C19" s="58" t="s">
        <v>39</v>
      </c>
      <c r="D19" s="59"/>
      <c r="E19" s="60"/>
      <c r="F19" s="49"/>
      <c r="G19" s="49"/>
      <c r="H19" s="64"/>
      <c r="I19" s="64"/>
      <c r="J19" s="49"/>
    </row>
    <row r="20" spans="1:10" ht="18" customHeight="1" x14ac:dyDescent="0.25">
      <c r="A20" s="62"/>
      <c r="B20" s="18" t="s">
        <v>12</v>
      </c>
      <c r="C20" s="51">
        <v>15</v>
      </c>
      <c r="D20" s="51"/>
      <c r="E20" s="51"/>
      <c r="F20" s="50"/>
      <c r="G20" s="50"/>
      <c r="H20" s="65"/>
      <c r="I20" s="65"/>
      <c r="J20" s="50"/>
    </row>
    <row r="21" spans="1:10" x14ac:dyDescent="0.25">
      <c r="A21" s="62"/>
      <c r="B21" s="18" t="s">
        <v>13</v>
      </c>
      <c r="C21" s="52" t="s">
        <v>37</v>
      </c>
      <c r="D21" s="53"/>
      <c r="E21" s="54"/>
      <c r="F21" s="50"/>
      <c r="G21" s="50"/>
      <c r="H21" s="66"/>
      <c r="I21" s="66"/>
      <c r="J21" s="50"/>
    </row>
    <row r="22" spans="1:10" ht="31.5" x14ac:dyDescent="0.25">
      <c r="A22" s="62"/>
      <c r="B22" s="18" t="s">
        <v>19</v>
      </c>
      <c r="C22" s="19">
        <v>7290.36</v>
      </c>
      <c r="D22" s="19">
        <v>7406.08</v>
      </c>
      <c r="E22" s="19">
        <v>7463.94</v>
      </c>
      <c r="F22" s="19">
        <f>MIN(C22:E22)</f>
        <v>7290.36</v>
      </c>
      <c r="G22" s="19">
        <f>ROUND((C22+D22+E22)/3,2)</f>
        <v>7386.79</v>
      </c>
      <c r="H22" s="19">
        <f>SQRT(((SUM((POWER(C22-G22,2)),(POWER(D22-G22,2)),(POWER(E22-G22,2)))))/(3-1))</f>
        <v>88.382609997668652</v>
      </c>
      <c r="I22" s="19">
        <f>H22/G22*100</f>
        <v>1.1964955007204572</v>
      </c>
      <c r="J22" s="19">
        <f>F22</f>
        <v>7290.36</v>
      </c>
    </row>
    <row r="23" spans="1:10" ht="17.25" customHeight="1" thickBot="1" x14ac:dyDescent="0.3">
      <c r="A23" s="63"/>
      <c r="B23" s="20" t="s">
        <v>14</v>
      </c>
      <c r="C23" s="21"/>
      <c r="D23" s="21"/>
      <c r="E23" s="21"/>
      <c r="F23" s="22"/>
      <c r="G23" s="22"/>
      <c r="H23" s="22"/>
      <c r="I23" s="22"/>
      <c r="J23" s="23">
        <f>J22*C20</f>
        <v>109355.4</v>
      </c>
    </row>
    <row r="24" spans="1:10" ht="39" customHeight="1" x14ac:dyDescent="0.25">
      <c r="A24" s="69">
        <v>4</v>
      </c>
      <c r="B24" s="26" t="s">
        <v>11</v>
      </c>
      <c r="C24" s="70" t="s">
        <v>41</v>
      </c>
      <c r="D24" s="71"/>
      <c r="E24" s="72"/>
      <c r="F24" s="66"/>
      <c r="G24" s="66"/>
      <c r="H24" s="64"/>
      <c r="I24" s="64"/>
      <c r="J24" s="66"/>
    </row>
    <row r="25" spans="1:10" ht="18" customHeight="1" x14ac:dyDescent="0.25">
      <c r="A25" s="62"/>
      <c r="B25" s="18" t="s">
        <v>12</v>
      </c>
      <c r="C25" s="51">
        <v>50</v>
      </c>
      <c r="D25" s="51"/>
      <c r="E25" s="51"/>
      <c r="F25" s="50"/>
      <c r="G25" s="50"/>
      <c r="H25" s="65"/>
      <c r="I25" s="65"/>
      <c r="J25" s="50"/>
    </row>
    <row r="26" spans="1:10" x14ac:dyDescent="0.25">
      <c r="A26" s="62"/>
      <c r="B26" s="18" t="s">
        <v>13</v>
      </c>
      <c r="C26" s="52" t="s">
        <v>40</v>
      </c>
      <c r="D26" s="53"/>
      <c r="E26" s="54"/>
      <c r="F26" s="50"/>
      <c r="G26" s="50"/>
      <c r="H26" s="66"/>
      <c r="I26" s="66"/>
      <c r="J26" s="50"/>
    </row>
    <row r="27" spans="1:10" ht="31.5" x14ac:dyDescent="0.25">
      <c r="A27" s="62"/>
      <c r="B27" s="18" t="s">
        <v>19</v>
      </c>
      <c r="C27" s="19">
        <v>219.24</v>
      </c>
      <c r="D27" s="19">
        <v>222.72</v>
      </c>
      <c r="E27" s="19">
        <v>224.46</v>
      </c>
      <c r="F27" s="19">
        <f>MIN(C27:E27)</f>
        <v>219.24</v>
      </c>
      <c r="G27" s="19">
        <f>ROUND((C27+D27+E27)/3,2)</f>
        <v>222.14</v>
      </c>
      <c r="H27" s="19">
        <f>SQRT(((SUM((POWER(C27-G27,2)),(POWER(D27-G27,2)),(POWER(E27-G27,2)))))/(3-1))</f>
        <v>2.6578939030743856</v>
      </c>
      <c r="I27" s="19">
        <f>H27/G27*100</f>
        <v>1.1964949595184955</v>
      </c>
      <c r="J27" s="19">
        <f>F27</f>
        <v>219.24</v>
      </c>
    </row>
    <row r="28" spans="1:10" ht="17.25" customHeight="1" thickBot="1" x14ac:dyDescent="0.3">
      <c r="A28" s="63"/>
      <c r="B28" s="20" t="s">
        <v>14</v>
      </c>
      <c r="C28" s="21"/>
      <c r="D28" s="21"/>
      <c r="E28" s="21"/>
      <c r="F28" s="22"/>
      <c r="G28" s="22"/>
      <c r="H28" s="22"/>
      <c r="I28" s="22"/>
      <c r="J28" s="23">
        <f>J27*C25</f>
        <v>10962</v>
      </c>
    </row>
    <row r="29" spans="1:10" ht="39" customHeight="1" x14ac:dyDescent="0.25">
      <c r="A29" s="56">
        <v>5</v>
      </c>
      <c r="B29" s="48" t="s">
        <v>11</v>
      </c>
      <c r="C29" s="58" t="s">
        <v>42</v>
      </c>
      <c r="D29" s="59"/>
      <c r="E29" s="60"/>
      <c r="F29" s="65"/>
      <c r="G29" s="65"/>
      <c r="H29" s="65"/>
      <c r="I29" s="65"/>
      <c r="J29" s="67"/>
    </row>
    <row r="30" spans="1:10" ht="18" customHeight="1" x14ac:dyDescent="0.25">
      <c r="A30" s="56"/>
      <c r="B30" s="18" t="s">
        <v>12</v>
      </c>
      <c r="C30" s="51">
        <v>60</v>
      </c>
      <c r="D30" s="51"/>
      <c r="E30" s="51"/>
      <c r="F30" s="65"/>
      <c r="G30" s="65"/>
      <c r="H30" s="65"/>
      <c r="I30" s="65"/>
      <c r="J30" s="67"/>
    </row>
    <row r="31" spans="1:10" x14ac:dyDescent="0.25">
      <c r="A31" s="56"/>
      <c r="B31" s="18" t="s">
        <v>13</v>
      </c>
      <c r="C31" s="52" t="s">
        <v>37</v>
      </c>
      <c r="D31" s="53"/>
      <c r="E31" s="54"/>
      <c r="F31" s="66"/>
      <c r="G31" s="66"/>
      <c r="H31" s="66"/>
      <c r="I31" s="66"/>
      <c r="J31" s="68"/>
    </row>
    <row r="32" spans="1:10" ht="31.5" x14ac:dyDescent="0.25">
      <c r="A32" s="56"/>
      <c r="B32" s="18" t="s">
        <v>19</v>
      </c>
      <c r="C32" s="19">
        <v>3128.58</v>
      </c>
      <c r="D32" s="19">
        <v>3178.24</v>
      </c>
      <c r="E32" s="19">
        <v>3203.07</v>
      </c>
      <c r="F32" s="19">
        <f>MIN(C32:E32)</f>
        <v>3128.58</v>
      </c>
      <c r="G32" s="19">
        <f>ROUND((C32+D32+E32)/3,2)</f>
        <v>3169.96</v>
      </c>
      <c r="H32" s="19">
        <f>SQRT(((SUM((POWER(C32-G32,2)),(POWER(D32-G32,2)),(POWER(E32-G32,2)))))/(3-1))</f>
        <v>37.928451721629855</v>
      </c>
      <c r="I32" s="19">
        <f>H32/G32*100</f>
        <v>1.1964962246094542</v>
      </c>
      <c r="J32" s="19">
        <f>F32</f>
        <v>3128.58</v>
      </c>
    </row>
    <row r="33" spans="1:10" ht="17.25" customHeight="1" thickBot="1" x14ac:dyDescent="0.3">
      <c r="A33" s="57"/>
      <c r="B33" s="20" t="s">
        <v>14</v>
      </c>
      <c r="C33" s="21"/>
      <c r="D33" s="21"/>
      <c r="E33" s="21"/>
      <c r="F33" s="22"/>
      <c r="G33" s="22"/>
      <c r="H33" s="22"/>
      <c r="I33" s="22"/>
      <c r="J33" s="23">
        <f>J32*C30</f>
        <v>187714.8</v>
      </c>
    </row>
    <row r="34" spans="1:10" ht="57.75" customHeight="1" x14ac:dyDescent="0.25">
      <c r="A34" s="55">
        <v>6</v>
      </c>
      <c r="B34" s="43" t="s">
        <v>11</v>
      </c>
      <c r="C34" s="58" t="s">
        <v>44</v>
      </c>
      <c r="D34" s="59"/>
      <c r="E34" s="60"/>
      <c r="F34" s="41"/>
      <c r="G34" s="41"/>
      <c r="H34" s="41"/>
      <c r="I34" s="41"/>
      <c r="J34" s="44"/>
    </row>
    <row r="35" spans="1:10" ht="18" customHeight="1" x14ac:dyDescent="0.25">
      <c r="A35" s="56"/>
      <c r="B35" s="18" t="s">
        <v>12</v>
      </c>
      <c r="C35" s="51">
        <v>60</v>
      </c>
      <c r="D35" s="51"/>
      <c r="E35" s="51"/>
      <c r="F35" s="41"/>
      <c r="G35" s="41"/>
      <c r="H35" s="41"/>
      <c r="I35" s="41"/>
      <c r="J35" s="44"/>
    </row>
    <row r="36" spans="1:10" x14ac:dyDescent="0.25">
      <c r="A36" s="56"/>
      <c r="B36" s="18" t="s">
        <v>13</v>
      </c>
      <c r="C36" s="52" t="s">
        <v>43</v>
      </c>
      <c r="D36" s="53"/>
      <c r="E36" s="54"/>
      <c r="F36" s="41"/>
      <c r="G36" s="41"/>
      <c r="H36" s="41"/>
      <c r="I36" s="41"/>
      <c r="J36" s="44"/>
    </row>
    <row r="37" spans="1:10" ht="31.5" x14ac:dyDescent="0.25">
      <c r="A37" s="56"/>
      <c r="B37" s="18" t="s">
        <v>19</v>
      </c>
      <c r="C37" s="19">
        <v>1232.28</v>
      </c>
      <c r="D37" s="19">
        <v>1251.8399999999999</v>
      </c>
      <c r="E37" s="19">
        <v>1261.6199999999999</v>
      </c>
      <c r="F37" s="19">
        <f>MIN(C37:E37)</f>
        <v>1232.28</v>
      </c>
      <c r="G37" s="19">
        <f>ROUND((C37+D37+E37)/3,2)</f>
        <v>1248.58</v>
      </c>
      <c r="H37" s="19">
        <f>SQRT(((SUM((POWER(C37-G37,2)),(POWER(D37-G37,2)),(POWER(E37-G37,2)))))/(3-1))</f>
        <v>14.939196765555996</v>
      </c>
      <c r="I37" s="19">
        <f>H37/G37*100</f>
        <v>1.1964949595184928</v>
      </c>
      <c r="J37" s="19">
        <f>F37</f>
        <v>1232.28</v>
      </c>
    </row>
    <row r="38" spans="1:10" ht="17.25" customHeight="1" thickBot="1" x14ac:dyDescent="0.3">
      <c r="A38" s="57"/>
      <c r="B38" s="20" t="s">
        <v>14</v>
      </c>
      <c r="C38" s="21"/>
      <c r="D38" s="21"/>
      <c r="E38" s="21"/>
      <c r="F38" s="22"/>
      <c r="G38" s="22"/>
      <c r="H38" s="22"/>
      <c r="I38" s="22"/>
      <c r="J38" s="23">
        <f>J37*C35</f>
        <v>73936.800000000003</v>
      </c>
    </row>
    <row r="39" spans="1:10" ht="17.25" customHeight="1" x14ac:dyDescent="0.25">
      <c r="A39" s="61"/>
      <c r="B39" s="17" t="s">
        <v>15</v>
      </c>
      <c r="C39" s="24">
        <v>0</v>
      </c>
      <c r="D39" s="24">
        <v>0</v>
      </c>
      <c r="E39" s="24">
        <v>0</v>
      </c>
      <c r="F39" s="24">
        <v>0</v>
      </c>
      <c r="G39" s="24"/>
      <c r="H39" s="24"/>
      <c r="I39" s="24"/>
      <c r="J39" s="25">
        <v>0</v>
      </c>
    </row>
    <row r="40" spans="1:10" x14ac:dyDescent="0.25">
      <c r="A40" s="56"/>
      <c r="B40" s="18" t="s">
        <v>16</v>
      </c>
      <c r="C40" s="19">
        <v>0</v>
      </c>
      <c r="D40" s="19">
        <v>0</v>
      </c>
      <c r="E40" s="19">
        <v>0</v>
      </c>
      <c r="F40" s="19">
        <v>0</v>
      </c>
      <c r="G40" s="19"/>
      <c r="H40" s="19"/>
      <c r="I40" s="19"/>
      <c r="J40" s="19">
        <v>0</v>
      </c>
    </row>
    <row r="41" spans="1:10" x14ac:dyDescent="0.25">
      <c r="A41" s="56"/>
      <c r="B41" s="26" t="s">
        <v>17</v>
      </c>
      <c r="C41" s="27">
        <v>0</v>
      </c>
      <c r="D41" s="27">
        <v>0</v>
      </c>
      <c r="E41" s="27">
        <v>0</v>
      </c>
      <c r="F41" s="27">
        <v>0</v>
      </c>
      <c r="G41" s="27"/>
      <c r="H41" s="27"/>
      <c r="I41" s="27"/>
      <c r="J41" s="27">
        <v>0</v>
      </c>
    </row>
    <row r="42" spans="1:10" ht="16.5" thickBot="1" x14ac:dyDescent="0.3">
      <c r="A42" s="63"/>
      <c r="B42" s="28" t="s">
        <v>18</v>
      </c>
      <c r="C42" s="29">
        <v>0</v>
      </c>
      <c r="D42" s="29">
        <v>0</v>
      </c>
      <c r="E42" s="29">
        <v>0</v>
      </c>
      <c r="F42" s="29">
        <v>0</v>
      </c>
      <c r="G42" s="29"/>
      <c r="H42" s="29"/>
      <c r="I42" s="29"/>
      <c r="J42" s="29">
        <v>0</v>
      </c>
    </row>
    <row r="43" spans="1:10" x14ac:dyDescent="0.25">
      <c r="A43" s="30"/>
      <c r="B43" s="39" t="s">
        <v>27</v>
      </c>
      <c r="C43" s="31"/>
      <c r="D43" s="31"/>
      <c r="E43" s="31"/>
      <c r="F43" s="32"/>
      <c r="G43" s="33"/>
      <c r="H43" s="33"/>
      <c r="I43" s="33"/>
      <c r="J43" s="40">
        <f>J13+J18+J23+J28+J33+J38</f>
        <v>566974.79999999993</v>
      </c>
    </row>
    <row r="44" spans="1:10" s="3" customFormat="1" ht="16.5" customHeight="1" thickBot="1" x14ac:dyDescent="0.3">
      <c r="A44" s="34"/>
      <c r="B44" s="35" t="s">
        <v>22</v>
      </c>
      <c r="C44" s="16"/>
      <c r="D44" s="16"/>
      <c r="E44" s="16"/>
      <c r="F44" s="93"/>
      <c r="G44" s="94"/>
      <c r="H44" s="38"/>
      <c r="I44" s="38"/>
      <c r="J44" s="36">
        <f>J43*22/122</f>
        <v>102241.35737704916</v>
      </c>
    </row>
    <row r="45" spans="1:10" s="11" customFormat="1" ht="78" customHeight="1" x14ac:dyDescent="0.25">
      <c r="A45" s="92" t="s">
        <v>46</v>
      </c>
      <c r="B45" s="92"/>
      <c r="C45" s="92"/>
      <c r="D45" s="92"/>
      <c r="E45" s="92"/>
      <c r="F45" s="92"/>
      <c r="G45" s="92"/>
      <c r="H45" s="92"/>
      <c r="I45" s="92"/>
      <c r="J45" s="92"/>
    </row>
    <row r="46" spans="1:10" s="11" customFormat="1" ht="78" customHeight="1" x14ac:dyDescent="0.25">
      <c r="A46" s="73" t="s">
        <v>23</v>
      </c>
      <c r="B46" s="73"/>
      <c r="C46" s="73"/>
      <c r="D46" s="73"/>
      <c r="E46" s="73"/>
      <c r="F46" s="73"/>
      <c r="G46" s="73"/>
      <c r="H46" s="73"/>
      <c r="I46" s="73"/>
      <c r="J46" s="73"/>
    </row>
    <row r="48" spans="1:10" s="6" customFormat="1" ht="18.75" x14ac:dyDescent="0.3">
      <c r="B48" s="6" t="s">
        <v>6</v>
      </c>
      <c r="E48" s="6" t="s">
        <v>7</v>
      </c>
    </row>
    <row r="49" spans="1:10" s="7" customFormat="1" ht="21.75" customHeight="1" x14ac:dyDescent="0.3">
      <c r="A49" s="14"/>
      <c r="B49" s="14" t="s">
        <v>45</v>
      </c>
      <c r="C49" s="14"/>
      <c r="D49" s="14"/>
      <c r="E49" s="14"/>
      <c r="F49" s="9"/>
      <c r="G49" s="9"/>
      <c r="H49" s="9"/>
      <c r="I49" s="9"/>
      <c r="J49" s="15"/>
    </row>
    <row r="50" spans="1:10" ht="25.5" customHeight="1" x14ac:dyDescent="0.25">
      <c r="B50" s="8"/>
      <c r="C50" s="8"/>
      <c r="D50" s="8"/>
      <c r="E50" s="8"/>
      <c r="F50" s="8"/>
      <c r="J50" s="3"/>
    </row>
    <row r="51" spans="1:10" ht="15" customHeight="1" x14ac:dyDescent="0.25">
      <c r="J51" s="3"/>
    </row>
    <row r="52" spans="1:10" s="6" customFormat="1" ht="18.75" customHeight="1" x14ac:dyDescent="0.3">
      <c r="A52" s="14"/>
      <c r="B52" s="14"/>
      <c r="C52" s="14"/>
      <c r="D52" s="14"/>
      <c r="E52" s="14"/>
      <c r="F52" s="10"/>
      <c r="G52" s="10"/>
      <c r="H52" s="10"/>
      <c r="I52" s="10"/>
      <c r="J52" s="15"/>
    </row>
    <row r="53" spans="1:10" s="6" customFormat="1" ht="18.75" x14ac:dyDescent="0.3">
      <c r="A53" s="12"/>
      <c r="B53" s="12"/>
      <c r="C53" s="12"/>
      <c r="D53" s="12"/>
      <c r="E53" s="12"/>
      <c r="F53" s="10"/>
      <c r="G53" s="10"/>
      <c r="H53" s="10"/>
      <c r="I53" s="10"/>
      <c r="J53" s="10"/>
    </row>
    <row r="54" spans="1:10" ht="18" customHeight="1" x14ac:dyDescent="0.25"/>
    <row r="59" spans="1:10" ht="22.5" customHeight="1" x14ac:dyDescent="0.25"/>
    <row r="60" spans="1:10" ht="12.75" customHeight="1" x14ac:dyDescent="0.25"/>
    <row r="66" ht="12.75" customHeight="1" x14ac:dyDescent="0.25"/>
    <row r="68" ht="16.5" customHeight="1" x14ac:dyDescent="0.25"/>
    <row r="69" ht="22.5" customHeight="1" x14ac:dyDescent="0.25"/>
    <row r="70" ht="16.5" customHeight="1" x14ac:dyDescent="0.25"/>
    <row r="74" ht="22.5" customHeight="1" x14ac:dyDescent="0.25"/>
    <row r="75" ht="49.5" customHeight="1" x14ac:dyDescent="0.25"/>
    <row r="79" ht="22.5" customHeight="1" x14ac:dyDescent="0.25"/>
    <row r="80" ht="29.25" customHeight="1" x14ac:dyDescent="0.25"/>
    <row r="85" spans="11:13" ht="22.5" customHeight="1" x14ac:dyDescent="0.25"/>
    <row r="89" spans="11:13" ht="22.5" customHeight="1" x14ac:dyDescent="0.25"/>
    <row r="90" spans="11:13" ht="22.5" customHeight="1" x14ac:dyDescent="0.25"/>
    <row r="91" spans="11:13" ht="12.75" customHeight="1" x14ac:dyDescent="0.25"/>
    <row r="94" spans="11:13" ht="22.5" customHeight="1" x14ac:dyDescent="0.25"/>
    <row r="95" spans="11:13" ht="12.75" customHeight="1" x14ac:dyDescent="0.25">
      <c r="K95" s="4"/>
      <c r="L95" s="5"/>
      <c r="M95" s="4"/>
    </row>
    <row r="96" spans="11:13" x14ac:dyDescent="0.25">
      <c r="K96" s="4"/>
      <c r="L96" s="5"/>
      <c r="M96" s="4"/>
    </row>
    <row r="97" spans="11:13" x14ac:dyDescent="0.25">
      <c r="K97" s="4"/>
      <c r="L97" s="5"/>
      <c r="M97" s="4"/>
    </row>
    <row r="98" spans="11:13" x14ac:dyDescent="0.25">
      <c r="K98" s="4"/>
      <c r="L98" s="5"/>
      <c r="M98" s="4"/>
    </row>
    <row r="99" spans="11:13" x14ac:dyDescent="0.25">
      <c r="K99" s="4"/>
      <c r="L99" s="5"/>
      <c r="M99" s="4"/>
    </row>
    <row r="100" spans="11:13" ht="22.5" customHeight="1" x14ac:dyDescent="0.25">
      <c r="K100" s="4"/>
      <c r="L100" s="5"/>
      <c r="M100" s="4"/>
    </row>
    <row r="101" spans="11:13" x14ac:dyDescent="0.25">
      <c r="K101" s="4"/>
      <c r="L101" s="5"/>
      <c r="M101" s="4"/>
    </row>
    <row r="102" spans="11:13" x14ac:dyDescent="0.25">
      <c r="K102" s="4"/>
      <c r="L102" s="5"/>
      <c r="M102" s="4"/>
    </row>
    <row r="103" spans="11:13" x14ac:dyDescent="0.25">
      <c r="K103" s="4"/>
      <c r="L103" s="5"/>
      <c r="M103" s="4"/>
    </row>
    <row r="104" spans="11:13" ht="22.5" customHeight="1" x14ac:dyDescent="0.25">
      <c r="K104" s="4"/>
      <c r="L104" s="5"/>
      <c r="M104" s="4"/>
    </row>
    <row r="105" spans="11:13" ht="50.25" customHeight="1" x14ac:dyDescent="0.25">
      <c r="K105" s="4"/>
      <c r="L105" s="5"/>
      <c r="M105" s="4"/>
    </row>
    <row r="106" spans="11:13" x14ac:dyDescent="0.25">
      <c r="K106" s="4"/>
      <c r="L106" s="5"/>
      <c r="M106" s="4"/>
    </row>
    <row r="107" spans="11:13" x14ac:dyDescent="0.25">
      <c r="K107" s="4"/>
      <c r="L107" s="5"/>
      <c r="M107" s="4"/>
    </row>
    <row r="108" spans="11:13" x14ac:dyDescent="0.25">
      <c r="K108" s="4"/>
      <c r="L108" s="5"/>
      <c r="M108" s="4"/>
    </row>
    <row r="109" spans="11:13" ht="22.5" customHeight="1" x14ac:dyDescent="0.25">
      <c r="K109" s="4"/>
      <c r="L109" s="5"/>
      <c r="M109" s="4"/>
    </row>
    <row r="110" spans="11:13" x14ac:dyDescent="0.25">
      <c r="K110" s="4"/>
      <c r="L110" s="5"/>
      <c r="M110" s="4"/>
    </row>
    <row r="111" spans="11:13" x14ac:dyDescent="0.25">
      <c r="K111" s="4"/>
      <c r="L111" s="5"/>
      <c r="M111" s="4"/>
    </row>
    <row r="112" spans="11:13" x14ac:dyDescent="0.25">
      <c r="K112" s="4"/>
      <c r="L112" s="5"/>
      <c r="M112" s="4"/>
    </row>
    <row r="113" spans="11:13" x14ac:dyDescent="0.25">
      <c r="K113" s="4"/>
      <c r="L113" s="5"/>
      <c r="M113" s="4"/>
    </row>
    <row r="114" spans="11:13" ht="22.5" customHeight="1" x14ac:dyDescent="0.25">
      <c r="K114" s="4"/>
      <c r="L114" s="5"/>
      <c r="M114" s="4"/>
    </row>
    <row r="115" spans="11:13" x14ac:dyDescent="0.25">
      <c r="K115" s="4"/>
      <c r="L115" s="5"/>
      <c r="M115" s="4"/>
    </row>
    <row r="116" spans="11:13" x14ac:dyDescent="0.25">
      <c r="K116" s="4"/>
      <c r="L116" s="5"/>
      <c r="M116" s="4"/>
    </row>
    <row r="117" spans="11:13" x14ac:dyDescent="0.25">
      <c r="K117" s="4"/>
      <c r="L117" s="5"/>
      <c r="M117" s="4"/>
    </row>
    <row r="118" spans="11:13" x14ac:dyDescent="0.25">
      <c r="K118" s="4"/>
      <c r="L118" s="5"/>
      <c r="M118" s="4"/>
    </row>
    <row r="119" spans="11:13" ht="22.5" customHeight="1" x14ac:dyDescent="0.25"/>
    <row r="120" spans="11:13" ht="130.5" customHeight="1" x14ac:dyDescent="0.25"/>
    <row r="124" spans="11:13" ht="14.25" customHeight="1" x14ac:dyDescent="0.25"/>
    <row r="125" spans="11:13" ht="27" customHeight="1" x14ac:dyDescent="0.25"/>
    <row r="126" spans="11:13" ht="14.25" customHeight="1" x14ac:dyDescent="0.25"/>
    <row r="127" spans="11:13" ht="14.25" customHeight="1" x14ac:dyDescent="0.25"/>
    <row r="128" spans="11:13" ht="55.5" customHeight="1" x14ac:dyDescent="0.25"/>
    <row r="129" ht="14.25" customHeight="1" x14ac:dyDescent="0.25"/>
    <row r="130" ht="30" customHeight="1" x14ac:dyDescent="0.25"/>
    <row r="131" ht="14.25" customHeight="1" x14ac:dyDescent="0.25"/>
    <row r="132" ht="14.25" customHeight="1" x14ac:dyDescent="0.25"/>
    <row r="133" ht="42.75" customHeight="1" x14ac:dyDescent="0.25"/>
    <row r="134" ht="14.25" customHeight="1" x14ac:dyDescent="0.25"/>
    <row r="135" ht="42" customHeight="1" x14ac:dyDescent="0.25"/>
    <row r="136" ht="14.25" customHeight="1" x14ac:dyDescent="0.25"/>
    <row r="137" ht="14.25" customHeight="1" x14ac:dyDescent="0.25"/>
    <row r="138" ht="39" customHeight="1" x14ac:dyDescent="0.25"/>
    <row r="139" ht="14.25" customHeight="1" x14ac:dyDescent="0.25"/>
    <row r="140" ht="30.75" customHeight="1" x14ac:dyDescent="0.25"/>
    <row r="141" ht="14.25" customHeight="1" x14ac:dyDescent="0.25"/>
    <row r="142" ht="14.25" customHeight="1" x14ac:dyDescent="0.25"/>
    <row r="143" ht="57.75" customHeight="1" x14ac:dyDescent="0.25"/>
    <row r="144" ht="14.25" customHeight="1" x14ac:dyDescent="0.25"/>
    <row r="145" ht="29.25" customHeight="1" x14ac:dyDescent="0.25"/>
    <row r="146" ht="14.25" customHeight="1" x14ac:dyDescent="0.25"/>
    <row r="147" ht="14.25" customHeight="1" x14ac:dyDescent="0.25"/>
    <row r="148" ht="41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27" customHeight="1" x14ac:dyDescent="0.25"/>
    <row r="156" ht="16.5" customHeight="1" x14ac:dyDescent="0.25"/>
    <row r="157" ht="78" customHeight="1" x14ac:dyDescent="0.25"/>
    <row r="158" ht="20.25" customHeight="1" x14ac:dyDescent="0.25"/>
    <row r="159" ht="21" customHeight="1" x14ac:dyDescent="0.25"/>
    <row r="160" ht="27.75" customHeight="1" x14ac:dyDescent="0.25"/>
    <row r="161" ht="16.5" customHeight="1" x14ac:dyDescent="0.25"/>
    <row r="162" ht="19.5" customHeight="1" x14ac:dyDescent="0.25"/>
    <row r="163" ht="83.25" customHeight="1" x14ac:dyDescent="0.25"/>
    <row r="164" ht="28.5" customHeight="1" x14ac:dyDescent="0.25"/>
    <row r="165" ht="27.75" customHeight="1" x14ac:dyDescent="0.25"/>
    <row r="166" ht="27.75" customHeight="1" x14ac:dyDescent="0.25"/>
    <row r="167" ht="26.25" customHeight="1" x14ac:dyDescent="0.25"/>
    <row r="168" ht="18.75" customHeight="1" x14ac:dyDescent="0.25"/>
    <row r="169" ht="85.5" customHeight="1" x14ac:dyDescent="0.25"/>
    <row r="170" ht="17.25" customHeight="1" x14ac:dyDescent="0.25"/>
    <row r="171" ht="20.25" customHeight="1" x14ac:dyDescent="0.25"/>
    <row r="172" ht="25.5" customHeight="1" x14ac:dyDescent="0.25"/>
    <row r="173" ht="15.75" customHeight="1" x14ac:dyDescent="0.25"/>
    <row r="174" ht="18" customHeight="1" x14ac:dyDescent="0.25"/>
    <row r="175" ht="82.5" customHeight="1" x14ac:dyDescent="0.25"/>
    <row r="176" ht="27.75" customHeight="1" x14ac:dyDescent="0.25"/>
    <row r="177" ht="27.75" customHeight="1" x14ac:dyDescent="0.25"/>
    <row r="178" ht="27.75" customHeight="1" x14ac:dyDescent="0.25"/>
    <row r="179" ht="26.25" customHeight="1" x14ac:dyDescent="0.25"/>
    <row r="180" ht="24.75" customHeight="1" x14ac:dyDescent="0.25"/>
    <row r="181" ht="24.75" customHeight="1" x14ac:dyDescent="0.25"/>
  </sheetData>
  <mergeCells count="69">
    <mergeCell ref="H29:H31"/>
    <mergeCell ref="G29:G31"/>
    <mergeCell ref="C34:E34"/>
    <mergeCell ref="C35:E35"/>
    <mergeCell ref="C36:E36"/>
    <mergeCell ref="C29:E29"/>
    <mergeCell ref="C30:E30"/>
    <mergeCell ref="C31:E31"/>
    <mergeCell ref="A3:B3"/>
    <mergeCell ref="C3:N3"/>
    <mergeCell ref="A34:A38"/>
    <mergeCell ref="J29:J31"/>
    <mergeCell ref="I29:I31"/>
    <mergeCell ref="J7:J8"/>
    <mergeCell ref="A9:A13"/>
    <mergeCell ref="C9:E9"/>
    <mergeCell ref="F9:F11"/>
    <mergeCell ref="G9:G11"/>
    <mergeCell ref="C20:E20"/>
    <mergeCell ref="H19:H21"/>
    <mergeCell ref="I19:I21"/>
    <mergeCell ref="B7:B8"/>
    <mergeCell ref="J14:J16"/>
    <mergeCell ref="A14:A18"/>
    <mergeCell ref="I14:I16"/>
    <mergeCell ref="C21:E21"/>
    <mergeCell ref="C14:E14"/>
    <mergeCell ref="F44:G44"/>
    <mergeCell ref="J9:J11"/>
    <mergeCell ref="C10:E10"/>
    <mergeCell ref="C11:E11"/>
    <mergeCell ref="A39:A42"/>
    <mergeCell ref="F14:F16"/>
    <mergeCell ref="G14:G16"/>
    <mergeCell ref="A24:A28"/>
    <mergeCell ref="C24:E24"/>
    <mergeCell ref="F24:F26"/>
    <mergeCell ref="G24:G26"/>
    <mergeCell ref="H24:H26"/>
    <mergeCell ref="I24:I26"/>
    <mergeCell ref="J24:J26"/>
    <mergeCell ref="C25:E25"/>
    <mergeCell ref="C26:E26"/>
    <mergeCell ref="A29:A33"/>
    <mergeCell ref="F29:F31"/>
    <mergeCell ref="A46:J46"/>
    <mergeCell ref="C7:E7"/>
    <mergeCell ref="F7:F8"/>
    <mergeCell ref="G19:G21"/>
    <mergeCell ref="J19:J21"/>
    <mergeCell ref="G1:J1"/>
    <mergeCell ref="A5:B5"/>
    <mergeCell ref="A6:B6"/>
    <mergeCell ref="A4:B4"/>
    <mergeCell ref="A7:A8"/>
    <mergeCell ref="C15:E15"/>
    <mergeCell ref="C16:E16"/>
    <mergeCell ref="A19:A23"/>
    <mergeCell ref="C19:E19"/>
    <mergeCell ref="F19:F21"/>
    <mergeCell ref="C4:J4"/>
    <mergeCell ref="C5:J5"/>
    <mergeCell ref="C6:J6"/>
    <mergeCell ref="A2:J2"/>
    <mergeCell ref="A45:J45"/>
    <mergeCell ref="G7:I7"/>
    <mergeCell ref="H9:H11"/>
    <mergeCell ref="I9:I11"/>
    <mergeCell ref="H14:H16"/>
  </mergeCells>
  <phoneticPr fontId="2" type="noConversion"/>
  <printOptions horizontalCentered="1"/>
  <pageMargins left="0.51181102362204722" right="0.43307086614173229" top="0.59055118110236227" bottom="0.47244094488188981" header="0.35433070866141736" footer="0.35433070866141736"/>
  <pageSetup paperSize="9" scale="55" fitToHeight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Lunkov</dc:creator>
  <cp:lastModifiedBy>User</cp:lastModifiedBy>
  <cp:lastPrinted>2026-08-11T12:37:28Z</cp:lastPrinted>
  <dcterms:created xsi:type="dcterms:W3CDTF">2012-03-30T06:51:28Z</dcterms:created>
  <dcterms:modified xsi:type="dcterms:W3CDTF">2026-08-11T13:11:20Z</dcterms:modified>
</cp:coreProperties>
</file>