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ЛУЖБА ЗАКУПОК 2026\НМЦК\Изготовление бейджев\"/>
    </mc:Choice>
  </mc:AlternateContent>
  <xr:revisionPtr revIDLastSave="0" documentId="13_ncr:1_{9D9EFCDE-ADB0-45A2-884C-CB0A7E0A2D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J17" i="1" s="1"/>
  <c r="K17" i="1" s="1"/>
  <c r="H17" i="1"/>
  <c r="M17" i="1" s="1"/>
  <c r="J16" i="1"/>
  <c r="K16" i="1" s="1"/>
  <c r="I16" i="1"/>
  <c r="H16" i="1"/>
  <c r="M16" i="1" s="1"/>
  <c r="I14" i="1"/>
  <c r="J14" i="1" s="1"/>
  <c r="K14" i="1" s="1"/>
  <c r="H14" i="1"/>
  <c r="M14" i="1" s="1"/>
  <c r="I15" i="1"/>
  <c r="J15" i="1" s="1"/>
  <c r="K15" i="1" s="1"/>
  <c r="H15" i="1"/>
  <c r="M15" i="1" s="1"/>
  <c r="I12" i="1"/>
  <c r="J12" i="1" s="1"/>
  <c r="K12" i="1" s="1"/>
  <c r="H12" i="1"/>
  <c r="M12" i="1" s="1"/>
  <c r="I13" i="1"/>
  <c r="J13" i="1" s="1"/>
  <c r="K13" i="1" s="1"/>
  <c r="H13" i="1"/>
  <c r="M13" i="1" s="1"/>
  <c r="I11" i="1"/>
  <c r="J11" i="1" s="1"/>
  <c r="K11" i="1" s="1"/>
  <c r="H11" i="1"/>
  <c r="M11" i="1" s="1"/>
  <c r="I10" i="1"/>
  <c r="J10" i="1" s="1"/>
  <c r="K10" i="1" s="1"/>
  <c r="H10" i="1"/>
  <c r="M10" i="1" s="1"/>
  <c r="H18" i="1"/>
  <c r="M18" i="1" s="1"/>
  <c r="H9" i="1"/>
  <c r="M9" i="1" s="1"/>
  <c r="I18" i="1"/>
  <c r="J18" i="1" s="1"/>
  <c r="K18" i="1" s="1"/>
  <c r="I9" i="1" l="1"/>
  <c r="J9" i="1" s="1"/>
  <c r="K9" i="1" l="1"/>
  <c r="M19" i="1" l="1"/>
  <c r="M20" i="1" s="1"/>
</calcChain>
</file>

<file path=xl/sharedStrings.xml><?xml version="1.0" encoding="utf-8"?>
<sst xmlns="http://schemas.openxmlformats.org/spreadsheetml/2006/main" count="60" uniqueCount="43">
  <si>
    <t>Основные характеристики</t>
  </si>
  <si>
    <t>Наименование услуг</t>
  </si>
  <si>
    <t>Стоимость услуг, руб.</t>
  </si>
  <si>
    <t>Единица измерения</t>
  </si>
  <si>
    <t>№ П/П</t>
  </si>
  <si>
    <t>рублей/услуга</t>
  </si>
  <si>
    <t xml:space="preserve">Исполнитель №1  </t>
  </si>
  <si>
    <t xml:space="preserve">Исполнитель №2 </t>
  </si>
  <si>
    <t xml:space="preserve">Исполнитель №3 </t>
  </si>
  <si>
    <t>Однородность совокупности значений выявленных цен, используемых в расчете НМЦК</t>
  </si>
  <si>
    <t>Средняя арифметическая цена за ед. &lt;ц&gt;</t>
  </si>
  <si>
    <t>Среднее квадратическое отклонение</t>
  </si>
  <si>
    <t>Коэффициент вариации цен V (%)</t>
  </si>
  <si>
    <t>Предмет закупки:</t>
  </si>
  <si>
    <t xml:space="preserve">Способ закупки: </t>
  </si>
  <si>
    <t>Главный специалист службы закупок</t>
  </si>
  <si>
    <t xml:space="preserve">О.В. Ануфриенкова </t>
  </si>
  <si>
    <t>Источник информации о цене за единицу</t>
  </si>
  <si>
    <t>Обоснование начальной (максимальной) цены Контракта</t>
  </si>
  <si>
    <t>Начальная (максимальная) цена Контракта определена в соответствии с ч.2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
Начальная (максимальная) цена государственного контракта сформирована на основании коммерческих предложений от потенциальных исполнителей услуг:
В соответствии с п. п. 3.7.1. и 3.9.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были направлены запросы о предоставлении ценовой информации.
Используемый метод: метод сопоставимых рыночных цен (анализ рынка). Расчет произведен по наименьшему ценовому предложению.</t>
  </si>
  <si>
    <t>В результате проведения анализа рынка начальная (максимальная) цена контракта составляет:</t>
  </si>
  <si>
    <t>Федеральное государственное бюджетное образовательное учреждение высшего образования "Государственный университет по землеустройству"</t>
  </si>
  <si>
    <t>Заказчик:</t>
  </si>
  <si>
    <t>закупка у единственного исполнителя</t>
  </si>
  <si>
    <t>В том числе НДС 22%</t>
  </si>
  <si>
    <t>Выбранная цена, за ед., руб.</t>
  </si>
  <si>
    <t xml:space="preserve">Используемый метод определения НМЦК: </t>
  </si>
  <si>
    <t>Начальная (максимальная) цена Контракта рассчитана в валюте – российский рубль и включает в себя все затраты, налоги и прочие сборы, установленные действующим законодательством, которые исполнитель  договора должен оплачивать в соответствии с условиями договора или на иных основаниях. НМЦК рассчитана по наименьшему ценовому предложению и составляет 
149 500 (Сто сорок девять пятьсот) рублей 00 копеек, в том числе НДС 22% - 26 959 (Двадцать шесть тысяч девятьсот пятьдесят девять) рублей 02 копейки.</t>
  </si>
  <si>
    <t>Кол-во штук</t>
  </si>
  <si>
    <r>
      <t>"</t>
    </r>
    <r>
      <rPr>
        <b/>
        <u/>
        <sz val="14"/>
        <rFont val="Times New Roman"/>
        <family val="1"/>
        <charset val="204"/>
      </rPr>
      <t xml:space="preserve"> 18 </t>
    </r>
    <r>
      <rPr>
        <b/>
        <sz val="14"/>
        <rFont val="Times New Roman"/>
        <family val="1"/>
        <charset val="204"/>
      </rPr>
      <t xml:space="preserve">" </t>
    </r>
    <r>
      <rPr>
        <b/>
        <u/>
        <sz val="14"/>
        <rFont val="Times New Roman"/>
        <family val="1"/>
        <charset val="204"/>
      </rPr>
      <t>____августа_____</t>
    </r>
    <r>
      <rPr>
        <b/>
        <sz val="14"/>
        <rFont val="Times New Roman"/>
        <family val="1"/>
        <charset val="204"/>
      </rPr>
      <t xml:space="preserve"> 2026г.</t>
    </r>
  </si>
  <si>
    <t>Бейдж с логотипом Цвет: синий
Изделие картонное (бейдж) 120х90 мм 
Картон 300 гр., Печать цифровая 4-4
Ламинация 1-1 матовая, скругление углов,
вырубка отверстия. 
 Всоответствии с условиями договора и технического задания</t>
  </si>
  <si>
    <t>Бейдж с логотипом Цвет: оранжевый
Изделие картонное (бейдж) 120х90 мм 
Картон 300 гр., Печать цифровая 4-4
Ламинация 1-1 матовая, скругление углов,
вырубка отверстия. 
 Всоответствии с условиями договора и технического задания</t>
  </si>
  <si>
    <t>Бейдж с логотипом Цвет: зелёный
Изделие картонное (бейдж) 120х90 мм 
Картон 300 гр., Печать цифровая 4-4
Ламинация 1-1 матовая, скругление углов,
вырубка отверстия. 
 Всоответствии с условиями договора и технического задания</t>
  </si>
  <si>
    <t>Бейдж с логотипом Цвет: красный
Изделие картонное (бейдж) 120х90 мм 
Картон 300 гр., Печать цифровая 4-4
Ламинация 1-1 матовая, скругление углов,
вырубка отверстия. 
 Всоответствии с условиями договора и технического задания</t>
  </si>
  <si>
    <t>Бейдж с логотипом Цвет: голубой
Изделие картонное (бейдж) 120х90 мм 
Картон 300 гр., Печать цифровая 4-4
Ламинация 1-1 матовая, скругление углов,
вырубка отверстия. 
 Всоответствии с условиями договора и технического задания</t>
  </si>
  <si>
    <t>Оказание услуг по изготовлению бейджа с логотипоп для нужд ФГБОУ ВО ГУЗ</t>
  </si>
  <si>
    <t>Цвет: голубой
Лента с логотипом 
Лента сублимационная 
15мм шириной 
42см в длину в сложенном виде, 
Печать сублимационная 4-4, 
Материал: полиэстер.
Метод сборки сшивка
Карабин люкс.  
Всоответствии с условиями договора и технического задания</t>
  </si>
  <si>
    <t>Цвет: красный
Лента с логотипом
Лента сублимационная 
15мм шириной 
42см в длину в сложенном виде, 
Печать сублимационная 4-4, 
Материал: полиэстер.
Метод сборки сшивка
Карабин люкс.  
Всоответствии с условиями договора и технического задания</t>
  </si>
  <si>
    <t>Цвет: синий
Лента с логотипом
Лента сублимационная 
15мм шириной 
42см в длину в сложенном виде, 
Печать сублимационная 4-4, 
Материал: полиэстер.
Метод сборки сшивка
Карабин люкс.  
Всоответствии с условиями договора и технического задания</t>
  </si>
  <si>
    <t>Цвет: оранжевый
Лента с логотипом
Лента сублимационная 
15мм шириной 
42см в длину в сложенном виде, 
Печать сублимационная 4-4, 
Материал: полиэстер.
Метод сборки сшивка
Карабин люкс.  
Всоответствии с условиями договора и технического задания</t>
  </si>
  <si>
    <t>Цвет: зелёный
Лента с логотипом
Лента сублимационная 
15мм шириной 
42см в длину в сложенном виде, 
Печать сублимационная 4-4, 
Материал: полиэстер.
Метод сборки сшивка
Карабин люкс.  
 Всоответствии с условиями договора и технического задания</t>
  </si>
  <si>
    <t>Оказание услуг по изготовлению бейджей и лент с логотипом для нужд ФГБОУ ВО ГУЗ</t>
  </si>
  <si>
    <t>Оказание услуг по изготовлению ленты для бейджа с логотипом для нужд ФГБОУ ВО ГУЗ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</si>
</sst>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р_."/>
  </numFmts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</cellStyleXfs>
  <cellXfs count="7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2" fontId="3" fillId="0" borderId="0" xfId="0" applyNumberFormat="1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/>
    <xf numFmtId="0" fontId="6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4" fontId="8" fillId="2" borderId="17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164" fontId="15" fillId="3" borderId="15" xfId="0" applyNumberFormat="1" applyFont="1" applyFill="1" applyBorder="1" applyAlignment="1">
      <alignment horizontal="center" vertical="center" wrapText="1"/>
    </xf>
    <xf numFmtId="2" fontId="8" fillId="3" borderId="15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9" fillId="2" borderId="3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" fontId="9" fillId="2" borderId="1" xfId="2" applyNumberFormat="1" applyFont="1" applyFill="1" applyBorder="1" applyAlignment="1">
      <alignment horizontal="center" vertical="center"/>
    </xf>
    <xf numFmtId="4" fontId="9" fillId="2" borderId="1" xfId="1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4" fontId="7" fillId="2" borderId="26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9" fillId="2" borderId="27" xfId="2" applyNumberFormat="1" applyFont="1" applyFill="1" applyBorder="1" applyAlignment="1">
      <alignment horizontal="center" vertical="center"/>
    </xf>
    <xf numFmtId="4" fontId="11" fillId="2" borderId="1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4" fontId="13" fillId="2" borderId="8" xfId="0" applyNumberFormat="1" applyFont="1" applyFill="1" applyBorder="1" applyAlignment="1">
      <alignment horizontal="left" vertical="center" wrapText="1"/>
    </xf>
    <xf numFmtId="4" fontId="13" fillId="2" borderId="9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right" vertical="center"/>
    </xf>
  </cellXfs>
  <cellStyles count="4">
    <cellStyle name="Обычный" xfId="0" builtinId="0"/>
    <cellStyle name="Обычный 2" xfId="3" xr:uid="{14D54A1C-47BE-437A-BD94-C153F249B05A}"/>
    <cellStyle name="Обычный 3" xfId="1" xr:uid="{8C7DDED6-DD5A-4709-BCA3-DB0E17256B4B}"/>
    <cellStyle name="Финансовый 2" xfId="2" xr:uid="{F45109C9-702B-4DEB-9DF4-6F61F34CC4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5"/>
  <sheetViews>
    <sheetView tabSelected="1" view="pageBreakPreview" zoomScale="96" zoomScaleNormal="100" zoomScaleSheetLayoutView="96" workbookViewId="0">
      <selection activeCell="P11" sqref="P11"/>
    </sheetView>
  </sheetViews>
  <sheetFormatPr defaultRowHeight="15.75" x14ac:dyDescent="0.25"/>
  <cols>
    <col min="1" max="1" width="5.5703125" style="1" customWidth="1"/>
    <col min="2" max="2" width="28.85546875" style="1" customWidth="1"/>
    <col min="3" max="3" width="60" style="1" customWidth="1"/>
    <col min="4" max="4" width="14.140625" style="1" customWidth="1"/>
    <col min="5" max="7" width="19" style="1" customWidth="1"/>
    <col min="8" max="8" width="14.28515625" style="1" customWidth="1"/>
    <col min="9" max="11" width="14.85546875" style="1" customWidth="1"/>
    <col min="12" max="12" width="9.140625" style="1"/>
    <col min="13" max="13" width="12" style="1" bestFit="1" customWidth="1"/>
    <col min="14" max="16384" width="9.140625" style="1"/>
  </cols>
  <sheetData>
    <row r="1" spans="1:15" ht="18.75" x14ac:dyDescent="0.25">
      <c r="D1" s="2"/>
      <c r="E1" s="2"/>
      <c r="F1" s="2"/>
      <c r="G1" s="45"/>
      <c r="H1" s="45"/>
      <c r="I1" s="45"/>
      <c r="J1" s="45"/>
      <c r="K1" s="2"/>
    </row>
    <row r="2" spans="1:15" s="17" customFormat="1" ht="30" customHeight="1" x14ac:dyDescent="0.2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5" s="37" customFormat="1" ht="30" customHeight="1" x14ac:dyDescent="0.2">
      <c r="A3" s="59" t="s">
        <v>22</v>
      </c>
      <c r="B3" s="59"/>
      <c r="C3" s="59" t="s">
        <v>21</v>
      </c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5" s="37" customFormat="1" ht="27.75" customHeight="1" x14ac:dyDescent="0.2">
      <c r="A4" s="59" t="s">
        <v>13</v>
      </c>
      <c r="B4" s="59"/>
      <c r="C4" s="60" t="s">
        <v>41</v>
      </c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5" s="37" customFormat="1" ht="144.75" customHeight="1" x14ac:dyDescent="0.2">
      <c r="A5" s="53" t="s">
        <v>26</v>
      </c>
      <c r="B5" s="54"/>
      <c r="C5" s="57" t="s">
        <v>19</v>
      </c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5" s="38" customFormat="1" ht="25.5" customHeight="1" thickBot="1" x14ac:dyDescent="0.25">
      <c r="A6" s="55" t="s">
        <v>14</v>
      </c>
      <c r="B6" s="56"/>
      <c r="C6" s="58" t="s">
        <v>23</v>
      </c>
      <c r="D6" s="58"/>
      <c r="E6" s="58"/>
      <c r="F6" s="58"/>
      <c r="G6" s="58"/>
      <c r="H6" s="58"/>
      <c r="I6" s="58"/>
      <c r="J6" s="58"/>
      <c r="K6" s="58"/>
      <c r="L6" s="58"/>
      <c r="M6" s="58"/>
    </row>
    <row r="7" spans="1:15" s="13" customFormat="1" ht="40.5" customHeight="1" x14ac:dyDescent="0.25">
      <c r="A7" s="62" t="s">
        <v>4</v>
      </c>
      <c r="B7" s="46" t="s">
        <v>1</v>
      </c>
      <c r="C7" s="46" t="s">
        <v>0</v>
      </c>
      <c r="D7" s="46" t="s">
        <v>3</v>
      </c>
      <c r="E7" s="46" t="s">
        <v>17</v>
      </c>
      <c r="F7" s="46"/>
      <c r="G7" s="46"/>
      <c r="H7" s="46"/>
      <c r="I7" s="50" t="s">
        <v>9</v>
      </c>
      <c r="J7" s="51"/>
      <c r="K7" s="52"/>
      <c r="L7" s="46" t="s">
        <v>28</v>
      </c>
      <c r="M7" s="48" t="s">
        <v>2</v>
      </c>
    </row>
    <row r="8" spans="1:15" s="13" customFormat="1" ht="49.5" customHeight="1" thickBot="1" x14ac:dyDescent="0.3">
      <c r="A8" s="63"/>
      <c r="B8" s="47"/>
      <c r="C8" s="47"/>
      <c r="D8" s="47"/>
      <c r="E8" s="22" t="s">
        <v>6</v>
      </c>
      <c r="F8" s="22" t="s">
        <v>7</v>
      </c>
      <c r="G8" s="22" t="s">
        <v>8</v>
      </c>
      <c r="H8" s="23" t="s">
        <v>25</v>
      </c>
      <c r="I8" s="26" t="s">
        <v>10</v>
      </c>
      <c r="J8" s="26" t="s">
        <v>11</v>
      </c>
      <c r="K8" s="26" t="s">
        <v>12</v>
      </c>
      <c r="L8" s="47"/>
      <c r="M8" s="49"/>
      <c r="O8" s="61"/>
    </row>
    <row r="9" spans="1:15" ht="90" x14ac:dyDescent="0.25">
      <c r="A9" s="18">
        <v>1</v>
      </c>
      <c r="B9" s="19" t="s">
        <v>35</v>
      </c>
      <c r="C9" s="19" t="s">
        <v>34</v>
      </c>
      <c r="D9" s="27" t="s">
        <v>5</v>
      </c>
      <c r="E9" s="43">
        <v>30</v>
      </c>
      <c r="F9" s="32">
        <v>25</v>
      </c>
      <c r="G9" s="32">
        <v>25</v>
      </c>
      <c r="H9" s="20">
        <f t="shared" ref="H9:H18" si="0">MIN(E9:G9)</f>
        <v>25</v>
      </c>
      <c r="I9" s="24">
        <f t="shared" ref="I9:I18" si="1">ROUND((E9+G9+F9)/3,2)</f>
        <v>26.67</v>
      </c>
      <c r="J9" s="25">
        <f t="shared" ref="J9:J18" si="2">SQRT(((SUM((POWER(E9-I9,2)),(POWER(F9-I9,2)),(POWER(G9-I9,2)))))/(3-1))</f>
        <v>2.8867542326980313</v>
      </c>
      <c r="K9" s="25">
        <f t="shared" ref="K9" si="3">J9/I9*100</f>
        <v>10.823975375695655</v>
      </c>
      <c r="L9" s="19">
        <v>280</v>
      </c>
      <c r="M9" s="21">
        <f t="shared" ref="M9:M18" si="4">H9*L9</f>
        <v>7000</v>
      </c>
      <c r="O9" s="61"/>
    </row>
    <row r="10" spans="1:15" ht="90" x14ac:dyDescent="0.25">
      <c r="A10" s="18">
        <v>2</v>
      </c>
      <c r="B10" s="19" t="s">
        <v>35</v>
      </c>
      <c r="C10" s="19" t="s">
        <v>33</v>
      </c>
      <c r="D10" s="27" t="s">
        <v>5</v>
      </c>
      <c r="E10" s="34">
        <v>30</v>
      </c>
      <c r="F10" s="35">
        <v>25</v>
      </c>
      <c r="G10" s="35">
        <v>25</v>
      </c>
      <c r="H10" s="20">
        <f t="shared" si="0"/>
        <v>25</v>
      </c>
      <c r="I10" s="24">
        <f t="shared" si="1"/>
        <v>26.67</v>
      </c>
      <c r="J10" s="25">
        <f t="shared" si="2"/>
        <v>2.8867542326980313</v>
      </c>
      <c r="K10" s="25">
        <f t="shared" ref="K10:K11" si="5">J10/I10*100</f>
        <v>10.823975375695655</v>
      </c>
      <c r="L10" s="19">
        <v>420</v>
      </c>
      <c r="M10" s="21">
        <f t="shared" si="4"/>
        <v>10500</v>
      </c>
      <c r="O10" s="42"/>
    </row>
    <row r="11" spans="1:15" ht="90" x14ac:dyDescent="0.25">
      <c r="A11" s="18">
        <v>3</v>
      </c>
      <c r="B11" s="19" t="s">
        <v>35</v>
      </c>
      <c r="C11" s="19" t="s">
        <v>32</v>
      </c>
      <c r="D11" s="27" t="s">
        <v>5</v>
      </c>
      <c r="E11" s="34">
        <v>30</v>
      </c>
      <c r="F11" s="35">
        <v>25</v>
      </c>
      <c r="G11" s="35">
        <v>25</v>
      </c>
      <c r="H11" s="20">
        <f t="shared" si="0"/>
        <v>25</v>
      </c>
      <c r="I11" s="24">
        <f t="shared" si="1"/>
        <v>26.67</v>
      </c>
      <c r="J11" s="25">
        <f t="shared" si="2"/>
        <v>2.8867542326980313</v>
      </c>
      <c r="K11" s="25">
        <f t="shared" si="5"/>
        <v>10.823975375695655</v>
      </c>
      <c r="L11" s="19">
        <v>345</v>
      </c>
      <c r="M11" s="21">
        <f t="shared" si="4"/>
        <v>8625</v>
      </c>
      <c r="O11" s="42"/>
    </row>
    <row r="12" spans="1:15" ht="90" x14ac:dyDescent="0.25">
      <c r="A12" s="18">
        <v>4</v>
      </c>
      <c r="B12" s="19" t="s">
        <v>35</v>
      </c>
      <c r="C12" s="19" t="s">
        <v>31</v>
      </c>
      <c r="D12" s="27" t="s">
        <v>5</v>
      </c>
      <c r="E12" s="34">
        <v>30</v>
      </c>
      <c r="F12" s="35">
        <v>25</v>
      </c>
      <c r="G12" s="35">
        <v>25</v>
      </c>
      <c r="H12" s="20">
        <f t="shared" si="0"/>
        <v>25</v>
      </c>
      <c r="I12" s="24">
        <f t="shared" si="1"/>
        <v>26.67</v>
      </c>
      <c r="J12" s="25">
        <f t="shared" si="2"/>
        <v>2.8867542326980313</v>
      </c>
      <c r="K12" s="25">
        <f t="shared" ref="K12" si="6">J12/I12*100</f>
        <v>10.823975375695655</v>
      </c>
      <c r="L12" s="19">
        <v>170</v>
      </c>
      <c r="M12" s="21">
        <f t="shared" si="4"/>
        <v>4250</v>
      </c>
      <c r="O12" s="42"/>
    </row>
    <row r="13" spans="1:15" ht="90" x14ac:dyDescent="0.25">
      <c r="A13" s="18">
        <v>5</v>
      </c>
      <c r="B13" s="19" t="s">
        <v>35</v>
      </c>
      <c r="C13" s="19" t="s">
        <v>30</v>
      </c>
      <c r="D13" s="27" t="s">
        <v>5</v>
      </c>
      <c r="E13" s="34">
        <v>30</v>
      </c>
      <c r="F13" s="35">
        <v>25</v>
      </c>
      <c r="G13" s="35">
        <v>25</v>
      </c>
      <c r="H13" s="20">
        <f t="shared" si="0"/>
        <v>25</v>
      </c>
      <c r="I13" s="24">
        <f t="shared" si="1"/>
        <v>26.67</v>
      </c>
      <c r="J13" s="25">
        <f t="shared" si="2"/>
        <v>2.8867542326980313</v>
      </c>
      <c r="K13" s="25">
        <f t="shared" ref="K13:K16" si="7">J13/I13*100</f>
        <v>10.823975375695655</v>
      </c>
      <c r="L13" s="19">
        <v>85</v>
      </c>
      <c r="M13" s="21">
        <f t="shared" si="4"/>
        <v>2125</v>
      </c>
      <c r="O13" s="42"/>
    </row>
    <row r="14" spans="1:15" ht="153.75" customHeight="1" x14ac:dyDescent="0.25">
      <c r="A14" s="18">
        <v>6</v>
      </c>
      <c r="B14" s="33" t="s">
        <v>42</v>
      </c>
      <c r="C14" s="19" t="s">
        <v>36</v>
      </c>
      <c r="D14" s="33" t="s">
        <v>5</v>
      </c>
      <c r="E14" s="34">
        <v>90</v>
      </c>
      <c r="F14" s="35">
        <v>100</v>
      </c>
      <c r="G14" s="35">
        <v>90</v>
      </c>
      <c r="H14" s="36">
        <f t="shared" si="0"/>
        <v>90</v>
      </c>
      <c r="I14" s="24">
        <f t="shared" si="1"/>
        <v>93.33</v>
      </c>
      <c r="J14" s="25">
        <f t="shared" si="2"/>
        <v>5.7735041352717502</v>
      </c>
      <c r="K14" s="25">
        <f t="shared" ref="K14" si="8">J14/I14*100</f>
        <v>6.1861182205847536</v>
      </c>
      <c r="L14" s="19">
        <v>280</v>
      </c>
      <c r="M14" s="21">
        <f t="shared" si="4"/>
        <v>25200</v>
      </c>
      <c r="O14" s="42"/>
    </row>
    <row r="15" spans="1:15" ht="151.5" customHeight="1" x14ac:dyDescent="0.25">
      <c r="A15" s="18">
        <v>7</v>
      </c>
      <c r="B15" s="33" t="s">
        <v>42</v>
      </c>
      <c r="C15" s="19" t="s">
        <v>37</v>
      </c>
      <c r="D15" s="33" t="s">
        <v>5</v>
      </c>
      <c r="E15" s="34">
        <v>90</v>
      </c>
      <c r="F15" s="35">
        <v>100</v>
      </c>
      <c r="G15" s="35">
        <v>90</v>
      </c>
      <c r="H15" s="36">
        <f t="shared" si="0"/>
        <v>90</v>
      </c>
      <c r="I15" s="24">
        <f t="shared" si="1"/>
        <v>93.33</v>
      </c>
      <c r="J15" s="25">
        <f t="shared" si="2"/>
        <v>5.7735041352717502</v>
      </c>
      <c r="K15" s="25">
        <f t="shared" si="7"/>
        <v>6.1861182205847536</v>
      </c>
      <c r="L15" s="19">
        <v>420</v>
      </c>
      <c r="M15" s="21">
        <f t="shared" si="4"/>
        <v>37800</v>
      </c>
      <c r="O15" s="42"/>
    </row>
    <row r="16" spans="1:15" ht="150" x14ac:dyDescent="0.25">
      <c r="A16" s="18">
        <v>8</v>
      </c>
      <c r="B16" s="33" t="s">
        <v>42</v>
      </c>
      <c r="C16" s="19" t="s">
        <v>40</v>
      </c>
      <c r="D16" s="33" t="s">
        <v>5</v>
      </c>
      <c r="E16" s="34">
        <v>90</v>
      </c>
      <c r="F16" s="35">
        <v>100</v>
      </c>
      <c r="G16" s="35">
        <v>90</v>
      </c>
      <c r="H16" s="36">
        <f t="shared" si="0"/>
        <v>90</v>
      </c>
      <c r="I16" s="24">
        <f t="shared" si="1"/>
        <v>93.33</v>
      </c>
      <c r="J16" s="25">
        <f t="shared" si="2"/>
        <v>5.7735041352717502</v>
      </c>
      <c r="K16" s="25">
        <f t="shared" si="7"/>
        <v>6.1861182205847536</v>
      </c>
      <c r="L16" s="19">
        <v>345</v>
      </c>
      <c r="M16" s="21">
        <f t="shared" si="4"/>
        <v>31050</v>
      </c>
      <c r="O16" s="42"/>
    </row>
    <row r="17" spans="1:15" ht="150" x14ac:dyDescent="0.25">
      <c r="A17" s="18">
        <v>9</v>
      </c>
      <c r="B17" s="33" t="s">
        <v>42</v>
      </c>
      <c r="C17" s="19" t="s">
        <v>39</v>
      </c>
      <c r="D17" s="33" t="s">
        <v>5</v>
      </c>
      <c r="E17" s="34">
        <v>90</v>
      </c>
      <c r="F17" s="35">
        <v>100</v>
      </c>
      <c r="G17" s="35">
        <v>90</v>
      </c>
      <c r="H17" s="36">
        <f t="shared" si="0"/>
        <v>90</v>
      </c>
      <c r="I17" s="24">
        <f t="shared" si="1"/>
        <v>93.33</v>
      </c>
      <c r="J17" s="25">
        <f t="shared" si="2"/>
        <v>5.7735041352717502</v>
      </c>
      <c r="K17" s="25">
        <f t="shared" ref="K17" si="9">J17/I17*100</f>
        <v>6.1861182205847536</v>
      </c>
      <c r="L17" s="19">
        <v>170</v>
      </c>
      <c r="M17" s="21">
        <f t="shared" si="4"/>
        <v>15300</v>
      </c>
      <c r="O17" s="42"/>
    </row>
    <row r="18" spans="1:15" ht="150.75" thickBot="1" x14ac:dyDescent="0.3">
      <c r="A18" s="18">
        <v>10</v>
      </c>
      <c r="B18" s="33" t="s">
        <v>42</v>
      </c>
      <c r="C18" s="19" t="s">
        <v>38</v>
      </c>
      <c r="D18" s="33" t="s">
        <v>5</v>
      </c>
      <c r="E18" s="34">
        <v>90</v>
      </c>
      <c r="F18" s="35">
        <v>100</v>
      </c>
      <c r="G18" s="35">
        <v>90</v>
      </c>
      <c r="H18" s="36">
        <f t="shared" si="0"/>
        <v>90</v>
      </c>
      <c r="I18" s="24">
        <f t="shared" si="1"/>
        <v>93.33</v>
      </c>
      <c r="J18" s="25">
        <f t="shared" si="2"/>
        <v>5.7735041352717502</v>
      </c>
      <c r="K18" s="25">
        <f t="shared" ref="K18" si="10">J18/I18*100</f>
        <v>6.1861182205847536</v>
      </c>
      <c r="L18" s="19">
        <v>85</v>
      </c>
      <c r="M18" s="21">
        <f t="shared" si="4"/>
        <v>7650</v>
      </c>
      <c r="O18" s="31"/>
    </row>
    <row r="19" spans="1:15" ht="20.25" customHeight="1" thickBot="1" x14ac:dyDescent="0.3">
      <c r="A19" s="28"/>
      <c r="B19" s="67" t="s">
        <v>20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30">
        <f>SUM(M9:M18)</f>
        <v>149500</v>
      </c>
      <c r="O19" s="16"/>
    </row>
    <row r="20" spans="1:15" ht="20.25" customHeight="1" thickBot="1" x14ac:dyDescent="0.3">
      <c r="A20" s="40"/>
      <c r="B20" s="69" t="s">
        <v>24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41">
        <f>M19*22/122</f>
        <v>26959.016393442624</v>
      </c>
      <c r="O20" s="39"/>
    </row>
    <row r="21" spans="1:15" x14ac:dyDescent="0.25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O21" s="31"/>
    </row>
    <row r="22" spans="1:15" s="13" customFormat="1" ht="92.25" customHeight="1" x14ac:dyDescent="0.25">
      <c r="A22" s="65" t="s">
        <v>27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4" spans="1:15" x14ac:dyDescent="0.25">
      <c r="B24" s="1" t="s">
        <v>15</v>
      </c>
      <c r="E24" s="1" t="s">
        <v>16</v>
      </c>
    </row>
    <row r="25" spans="1:15" s="9" customFormat="1" ht="21.75" customHeight="1" x14ac:dyDescent="0.3">
      <c r="A25" s="29"/>
      <c r="B25" s="29" t="s">
        <v>29</v>
      </c>
      <c r="C25" s="29"/>
      <c r="D25" s="29"/>
      <c r="E25" s="29"/>
      <c r="F25" s="11"/>
      <c r="G25" s="11"/>
      <c r="H25" s="64"/>
      <c r="I25" s="64"/>
      <c r="J25" s="64"/>
      <c r="K25" s="11"/>
      <c r="L25" s="11"/>
    </row>
    <row r="26" spans="1:15" ht="25.5" customHeight="1" x14ac:dyDescent="0.25">
      <c r="B26" s="10"/>
      <c r="C26" s="10"/>
      <c r="D26" s="10"/>
      <c r="E26" s="10"/>
      <c r="F26" s="10"/>
      <c r="H26" s="3"/>
      <c r="I26" s="3"/>
      <c r="J26" s="3"/>
    </row>
    <row r="27" spans="1:15" ht="15" customHeight="1" x14ac:dyDescent="0.25">
      <c r="H27" s="3"/>
      <c r="I27" s="3"/>
      <c r="J27" s="3"/>
    </row>
    <row r="28" spans="1:15" s="7" customFormat="1" ht="18.75" customHeight="1" x14ac:dyDescent="0.3">
      <c r="A28" s="29"/>
      <c r="B28" s="29"/>
      <c r="C28" s="29"/>
      <c r="D28" s="29"/>
      <c r="E28" s="29"/>
      <c r="F28" s="12"/>
      <c r="G28" s="12"/>
      <c r="H28" s="64"/>
      <c r="I28" s="64"/>
      <c r="J28" s="64"/>
      <c r="K28" s="8"/>
      <c r="L28" s="8"/>
    </row>
    <row r="29" spans="1:15" s="7" customFormat="1" ht="18.75" x14ac:dyDescent="0.3">
      <c r="A29" s="14"/>
      <c r="B29" s="14"/>
      <c r="C29" s="14"/>
      <c r="D29" s="14"/>
      <c r="E29" s="14"/>
      <c r="F29" s="12"/>
      <c r="G29" s="12"/>
      <c r="H29" s="12"/>
      <c r="I29" s="15"/>
      <c r="J29" s="15"/>
      <c r="K29" s="8"/>
      <c r="L29" s="8"/>
    </row>
    <row r="30" spans="1:15" ht="18" customHeight="1" x14ac:dyDescent="0.25"/>
    <row r="32" spans="1:15" x14ac:dyDescent="0.25">
      <c r="J32" s="3"/>
    </row>
    <row r="35" ht="22.5" customHeight="1" x14ac:dyDescent="0.25"/>
    <row r="36" ht="12.75" customHeight="1" x14ac:dyDescent="0.25"/>
    <row r="42" ht="12.75" customHeight="1" x14ac:dyDescent="0.25"/>
    <row r="44" ht="16.5" customHeight="1" x14ac:dyDescent="0.25"/>
    <row r="45" ht="22.5" customHeight="1" x14ac:dyDescent="0.25"/>
    <row r="46" ht="16.5" customHeight="1" x14ac:dyDescent="0.25"/>
    <row r="50" ht="22.5" customHeight="1" x14ac:dyDescent="0.25"/>
    <row r="51" ht="49.5" customHeight="1" x14ac:dyDescent="0.25"/>
    <row r="55" ht="22.5" customHeight="1" x14ac:dyDescent="0.25"/>
    <row r="56" ht="29.25" customHeight="1" x14ac:dyDescent="0.25"/>
    <row r="61" ht="22.5" customHeight="1" x14ac:dyDescent="0.25"/>
    <row r="65" spans="11:16" ht="22.5" customHeight="1" x14ac:dyDescent="0.25"/>
    <row r="66" spans="11:16" ht="22.5" customHeight="1" x14ac:dyDescent="0.25"/>
    <row r="67" spans="11:16" ht="12.75" customHeight="1" x14ac:dyDescent="0.25"/>
    <row r="70" spans="11:16" ht="22.5" customHeight="1" x14ac:dyDescent="0.25"/>
    <row r="71" spans="11:16" ht="12.75" customHeight="1" x14ac:dyDescent="0.25">
      <c r="K71" s="4"/>
      <c r="L71" s="5"/>
      <c r="M71" s="5"/>
      <c r="N71" s="5"/>
      <c r="O71" s="6"/>
      <c r="P71" s="5"/>
    </row>
    <row r="72" spans="11:16" x14ac:dyDescent="0.25">
      <c r="K72" s="4"/>
      <c r="L72" s="5"/>
      <c r="M72" s="5"/>
      <c r="N72" s="5"/>
      <c r="O72" s="6"/>
      <c r="P72" s="5"/>
    </row>
    <row r="73" spans="11:16" x14ac:dyDescent="0.25">
      <c r="K73" s="4"/>
      <c r="L73" s="5"/>
      <c r="M73" s="5"/>
      <c r="N73" s="5"/>
      <c r="O73" s="6"/>
      <c r="P73" s="5"/>
    </row>
    <row r="74" spans="11:16" x14ac:dyDescent="0.25">
      <c r="K74" s="4"/>
      <c r="L74" s="5"/>
      <c r="M74" s="5"/>
      <c r="N74" s="5"/>
      <c r="O74" s="6"/>
      <c r="P74" s="5"/>
    </row>
    <row r="75" spans="11:16" x14ac:dyDescent="0.25">
      <c r="K75" s="4"/>
      <c r="L75" s="5"/>
      <c r="M75" s="5"/>
      <c r="N75" s="5"/>
      <c r="O75" s="6"/>
      <c r="P75" s="5"/>
    </row>
    <row r="76" spans="11:16" ht="22.5" customHeight="1" x14ac:dyDescent="0.25">
      <c r="K76" s="4"/>
      <c r="L76" s="5"/>
      <c r="M76" s="5"/>
      <c r="N76" s="5"/>
      <c r="O76" s="6"/>
      <c r="P76" s="5"/>
    </row>
    <row r="77" spans="11:16" x14ac:dyDescent="0.25">
      <c r="K77" s="4"/>
      <c r="L77" s="5"/>
      <c r="M77" s="5"/>
      <c r="N77" s="5"/>
      <c r="O77" s="6"/>
      <c r="P77" s="5"/>
    </row>
    <row r="78" spans="11:16" x14ac:dyDescent="0.25">
      <c r="K78" s="4"/>
      <c r="L78" s="5"/>
      <c r="M78" s="5"/>
      <c r="N78" s="5"/>
      <c r="O78" s="6"/>
      <c r="P78" s="5"/>
    </row>
    <row r="79" spans="11:16" x14ac:dyDescent="0.25">
      <c r="K79" s="4"/>
      <c r="L79" s="5"/>
      <c r="M79" s="5"/>
      <c r="N79" s="5"/>
      <c r="O79" s="6"/>
      <c r="P79" s="5"/>
    </row>
    <row r="80" spans="11:16" ht="22.5" customHeight="1" x14ac:dyDescent="0.25">
      <c r="K80" s="4"/>
      <c r="L80" s="5"/>
      <c r="M80" s="5"/>
      <c r="N80" s="5"/>
      <c r="O80" s="6"/>
      <c r="P80" s="5"/>
    </row>
    <row r="81" spans="11:16" ht="50.25" customHeight="1" x14ac:dyDescent="0.25">
      <c r="K81" s="4"/>
      <c r="L81" s="5"/>
      <c r="M81" s="5"/>
      <c r="N81" s="5"/>
      <c r="O81" s="6"/>
      <c r="P81" s="5"/>
    </row>
    <row r="82" spans="11:16" x14ac:dyDescent="0.25">
      <c r="K82" s="4"/>
      <c r="L82" s="5"/>
      <c r="M82" s="5"/>
      <c r="N82" s="5"/>
      <c r="O82" s="6"/>
      <c r="P82" s="5"/>
    </row>
    <row r="83" spans="11:16" x14ac:dyDescent="0.25">
      <c r="K83" s="4"/>
      <c r="L83" s="5"/>
      <c r="M83" s="5"/>
      <c r="N83" s="5"/>
      <c r="O83" s="6"/>
      <c r="P83" s="5"/>
    </row>
    <row r="84" spans="11:16" x14ac:dyDescent="0.25">
      <c r="K84" s="4"/>
      <c r="L84" s="5"/>
      <c r="M84" s="5"/>
      <c r="N84" s="5"/>
      <c r="O84" s="6"/>
      <c r="P84" s="5"/>
    </row>
    <row r="85" spans="11:16" ht="22.5" customHeight="1" x14ac:dyDescent="0.25">
      <c r="K85" s="4"/>
      <c r="L85" s="5"/>
      <c r="M85" s="5"/>
      <c r="N85" s="5"/>
      <c r="O85" s="6"/>
      <c r="P85" s="5"/>
    </row>
    <row r="86" spans="11:16" x14ac:dyDescent="0.25">
      <c r="K86" s="4"/>
      <c r="L86" s="5"/>
      <c r="M86" s="5"/>
      <c r="N86" s="5"/>
      <c r="O86" s="6"/>
      <c r="P86" s="5"/>
    </row>
    <row r="87" spans="11:16" x14ac:dyDescent="0.25">
      <c r="K87" s="4"/>
      <c r="L87" s="5"/>
      <c r="M87" s="5"/>
      <c r="N87" s="5"/>
      <c r="O87" s="6"/>
      <c r="P87" s="5"/>
    </row>
    <row r="88" spans="11:16" x14ac:dyDescent="0.25">
      <c r="K88" s="4"/>
      <c r="L88" s="5"/>
      <c r="M88" s="5"/>
      <c r="N88" s="5"/>
      <c r="O88" s="6"/>
      <c r="P88" s="5"/>
    </row>
    <row r="89" spans="11:16" x14ac:dyDescent="0.25">
      <c r="K89" s="4"/>
      <c r="L89" s="5"/>
      <c r="M89" s="5"/>
      <c r="N89" s="5"/>
      <c r="O89" s="6"/>
      <c r="P89" s="5"/>
    </row>
    <row r="90" spans="11:16" ht="22.5" customHeight="1" x14ac:dyDescent="0.25">
      <c r="K90" s="4"/>
      <c r="L90" s="5"/>
      <c r="M90" s="5"/>
      <c r="N90" s="5"/>
      <c r="O90" s="6"/>
      <c r="P90" s="5"/>
    </row>
    <row r="91" spans="11:16" x14ac:dyDescent="0.25">
      <c r="K91" s="4"/>
      <c r="L91" s="5"/>
      <c r="M91" s="5"/>
      <c r="N91" s="5"/>
      <c r="O91" s="6"/>
      <c r="P91" s="5"/>
    </row>
    <row r="92" spans="11:16" x14ac:dyDescent="0.25">
      <c r="L92" s="5"/>
      <c r="M92" s="5"/>
      <c r="N92" s="5"/>
      <c r="O92" s="6"/>
      <c r="P92" s="5"/>
    </row>
    <row r="93" spans="11:16" x14ac:dyDescent="0.25">
      <c r="L93" s="5"/>
      <c r="M93" s="5"/>
      <c r="N93" s="5"/>
      <c r="O93" s="6"/>
      <c r="P93" s="5"/>
    </row>
    <row r="94" spans="11:16" x14ac:dyDescent="0.25">
      <c r="L94" s="5"/>
      <c r="M94" s="5"/>
      <c r="N94" s="5"/>
      <c r="O94" s="6"/>
      <c r="P94" s="5"/>
    </row>
    <row r="95" spans="11:16" ht="22.5" customHeight="1" x14ac:dyDescent="0.25"/>
    <row r="96" spans="11:16" ht="130.5" customHeight="1" x14ac:dyDescent="0.25"/>
    <row r="100" ht="14.25" customHeight="1" x14ac:dyDescent="0.25"/>
    <row r="101" ht="27" customHeight="1" x14ac:dyDescent="0.25"/>
    <row r="102" ht="14.25" customHeight="1" x14ac:dyDescent="0.25"/>
    <row r="103" ht="14.25" customHeight="1" x14ac:dyDescent="0.25"/>
    <row r="104" ht="55.5" customHeight="1" x14ac:dyDescent="0.25"/>
    <row r="105" ht="14.25" customHeight="1" x14ac:dyDescent="0.25"/>
    <row r="106" ht="30" customHeight="1" x14ac:dyDescent="0.25"/>
    <row r="107" ht="14.25" customHeight="1" x14ac:dyDescent="0.25"/>
    <row r="108" ht="14.25" customHeight="1" x14ac:dyDescent="0.25"/>
    <row r="109" ht="42.75" customHeight="1" x14ac:dyDescent="0.25"/>
    <row r="110" ht="14.25" customHeight="1" x14ac:dyDescent="0.25"/>
    <row r="111" ht="42" customHeight="1" x14ac:dyDescent="0.25"/>
    <row r="112" ht="14.25" customHeight="1" x14ac:dyDescent="0.25"/>
    <row r="113" ht="14.25" customHeight="1" x14ac:dyDescent="0.25"/>
    <row r="114" ht="39" customHeight="1" x14ac:dyDescent="0.25"/>
    <row r="115" ht="14.25" customHeight="1" x14ac:dyDescent="0.25"/>
    <row r="116" ht="30.75" customHeight="1" x14ac:dyDescent="0.25"/>
    <row r="117" ht="14.25" customHeight="1" x14ac:dyDescent="0.25"/>
    <row r="118" ht="14.25" customHeight="1" x14ac:dyDescent="0.25"/>
    <row r="119" ht="57.75" customHeight="1" x14ac:dyDescent="0.25"/>
    <row r="120" ht="14.25" customHeight="1" x14ac:dyDescent="0.25"/>
    <row r="121" ht="29.25" customHeight="1" x14ac:dyDescent="0.25"/>
    <row r="122" ht="14.25" customHeight="1" x14ac:dyDescent="0.25"/>
    <row r="123" ht="14.25" customHeight="1" x14ac:dyDescent="0.25"/>
    <row r="124" ht="41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27" customHeight="1" x14ac:dyDescent="0.25"/>
    <row r="132" ht="16.5" customHeight="1" x14ac:dyDescent="0.25"/>
    <row r="133" ht="78" customHeight="1" x14ac:dyDescent="0.25"/>
    <row r="134" ht="20.25" customHeight="1" x14ac:dyDescent="0.25"/>
    <row r="135" ht="21" customHeight="1" x14ac:dyDescent="0.25"/>
    <row r="136" ht="27.75" customHeight="1" x14ac:dyDescent="0.25"/>
    <row r="137" ht="16.5" customHeight="1" x14ac:dyDescent="0.25"/>
    <row r="138" ht="19.5" customHeight="1" x14ac:dyDescent="0.25"/>
    <row r="139" ht="83.25" customHeight="1" x14ac:dyDescent="0.25"/>
    <row r="140" ht="28.5" customHeight="1" x14ac:dyDescent="0.25"/>
    <row r="141" ht="27.75" customHeight="1" x14ac:dyDescent="0.25"/>
    <row r="142" ht="27.75" customHeight="1" x14ac:dyDescent="0.25"/>
    <row r="143" ht="26.25" customHeight="1" x14ac:dyDescent="0.25"/>
    <row r="144" ht="18.75" customHeight="1" x14ac:dyDescent="0.25"/>
    <row r="145" ht="85.5" customHeight="1" x14ac:dyDescent="0.25"/>
    <row r="146" ht="17.25" customHeight="1" x14ac:dyDescent="0.25"/>
    <row r="147" ht="20.25" customHeight="1" x14ac:dyDescent="0.25"/>
    <row r="148" ht="25.5" customHeight="1" x14ac:dyDescent="0.25"/>
    <row r="149" ht="15.75" customHeight="1" x14ac:dyDescent="0.25"/>
    <row r="150" ht="18" customHeight="1" x14ac:dyDescent="0.25"/>
    <row r="151" ht="82.5" customHeight="1" x14ac:dyDescent="0.25"/>
    <row r="152" ht="27.75" customHeight="1" x14ac:dyDescent="0.25"/>
    <row r="153" ht="27.75" customHeight="1" x14ac:dyDescent="0.25"/>
    <row r="154" ht="27.75" customHeight="1" x14ac:dyDescent="0.25"/>
    <row r="155" ht="26.25" customHeight="1" x14ac:dyDescent="0.25"/>
    <row r="156" ht="24.75" customHeight="1" x14ac:dyDescent="0.25"/>
    <row r="157" ht="24.75" customHeight="1" x14ac:dyDescent="0.25"/>
    <row r="165" spans="11:11" x14ac:dyDescent="0.25">
      <c r="K165" s="3"/>
    </row>
  </sheetData>
  <mergeCells count="25">
    <mergeCell ref="C3:M3"/>
    <mergeCell ref="O8:O9"/>
    <mergeCell ref="A7:A8"/>
    <mergeCell ref="H28:J28"/>
    <mergeCell ref="H25:J25"/>
    <mergeCell ref="A22:M22"/>
    <mergeCell ref="A21:M21"/>
    <mergeCell ref="B19:L19"/>
    <mergeCell ref="B20:L20"/>
    <mergeCell ref="A2:M2"/>
    <mergeCell ref="G1:J1"/>
    <mergeCell ref="L7:L8"/>
    <mergeCell ref="M7:M8"/>
    <mergeCell ref="E7:H7"/>
    <mergeCell ref="D7:D8"/>
    <mergeCell ref="C7:C8"/>
    <mergeCell ref="B7:B8"/>
    <mergeCell ref="I7:K7"/>
    <mergeCell ref="A5:B5"/>
    <mergeCell ref="A6:B6"/>
    <mergeCell ref="C5:M5"/>
    <mergeCell ref="C6:M6"/>
    <mergeCell ref="A4:B4"/>
    <mergeCell ref="C4:M4"/>
    <mergeCell ref="A3:B3"/>
  </mergeCells>
  <phoneticPr fontId="2" type="noConversion"/>
  <pageMargins left="0.3" right="0.22" top="0.4" bottom="0.27" header="0.17" footer="0.16"/>
  <pageSetup paperSize="9" scale="59" fitToHeight="0" orientation="landscape" r:id="rId1"/>
  <headerFooter alignWithMargins="0"/>
  <rowBreaks count="1" manualBreakCount="1">
    <brk id="1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Lunkov</dc:creator>
  <cp:lastModifiedBy>User</cp:lastModifiedBy>
  <cp:lastPrinted>2026-05-13T07:25:18Z</cp:lastPrinted>
  <dcterms:created xsi:type="dcterms:W3CDTF">2012-03-30T06:51:28Z</dcterms:created>
  <dcterms:modified xsi:type="dcterms:W3CDTF">2026-08-19T09:44:34Z</dcterms:modified>
</cp:coreProperties>
</file>