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drawings/drawing3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4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5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ntonovPS\Desktop\СТРОЙМАТ ОСТАТОК\"/>
    </mc:Choice>
  </mc:AlternateContent>
  <bookViews>
    <workbookView xWindow="0" yWindow="0" windowWidth="28800" windowHeight="12330" tabRatio="809" firstSheet="2" activeTab="2"/>
  </bookViews>
  <sheets>
    <sheet name="Главная страница" sheetId="1" r:id="rId1"/>
    <sheet name="АР без корр. коэф. 1 предмет" sheetId="9" r:id="rId2"/>
    <sheet name="АР без корр. коэф. множество" sheetId="14" r:id="rId3"/>
    <sheet name="Анализ рынка с корр. коэф." sheetId="8" r:id="rId4"/>
    <sheet name="Нормативный метод" sheetId="4" r:id="rId5"/>
    <sheet name="Тарифный метод" sheetId="5" r:id="rId6"/>
  </sheets>
  <definedNames>
    <definedName name="_xlnm.Print_Titles" localSheetId="2">'АР без корр. коэф. множество'!$3:$6</definedName>
  </definedNames>
  <calcPr calcId="162913"/>
</workbook>
</file>

<file path=xl/calcChain.xml><?xml version="1.0" encoding="utf-8"?>
<calcChain xmlns="http://schemas.openxmlformats.org/spreadsheetml/2006/main">
  <c r="F68" i="8" l="1"/>
  <c r="H65" i="8"/>
  <c r="H29" i="9"/>
  <c r="F32" i="9"/>
  <c r="S8" i="14"/>
  <c r="S9" i="14"/>
  <c r="S10" i="14"/>
  <c r="S11" i="14"/>
  <c r="S12" i="14"/>
  <c r="S13" i="14"/>
  <c r="S14" i="14"/>
  <c r="S15" i="14"/>
  <c r="S16" i="14"/>
  <c r="S17" i="14"/>
  <c r="S18" i="14"/>
  <c r="S19" i="14"/>
  <c r="S20" i="14"/>
  <c r="S21" i="14"/>
  <c r="S22" i="14"/>
  <c r="S23" i="14"/>
  <c r="S24" i="14"/>
  <c r="S25" i="14"/>
  <c r="S26" i="14"/>
  <c r="S27" i="14"/>
  <c r="S28" i="14"/>
  <c r="S29" i="14"/>
  <c r="S30" i="14"/>
  <c r="S31" i="14"/>
  <c r="S32" i="14"/>
  <c r="S33" i="14"/>
  <c r="S34" i="14"/>
  <c r="S35" i="14"/>
  <c r="S36" i="14"/>
  <c r="S37" i="14"/>
  <c r="S38" i="14"/>
  <c r="S39" i="14"/>
  <c r="S40" i="14"/>
  <c r="S41" i="14"/>
  <c r="S42" i="14"/>
  <c r="S43" i="14"/>
  <c r="S44" i="14"/>
  <c r="S45" i="14"/>
  <c r="S46" i="14"/>
  <c r="S47" i="14"/>
  <c r="S48" i="14"/>
  <c r="S49" i="14"/>
  <c r="S50" i="14"/>
  <c r="S51" i="14"/>
  <c r="S52" i="14"/>
  <c r="S53" i="14"/>
  <c r="S54" i="14"/>
  <c r="S55" i="14"/>
  <c r="S56" i="14"/>
  <c r="S57" i="14"/>
  <c r="S58" i="14"/>
  <c r="S59" i="14"/>
  <c r="S60" i="14"/>
  <c r="S61" i="14"/>
  <c r="S62" i="14"/>
  <c r="S63" i="14"/>
  <c r="S64" i="14"/>
  <c r="S65" i="14"/>
  <c r="S66" i="14"/>
  <c r="S67" i="14"/>
  <c r="S68" i="14"/>
  <c r="S69" i="14"/>
  <c r="S70" i="14"/>
  <c r="S71" i="14"/>
  <c r="S72" i="14"/>
  <c r="S73" i="14"/>
  <c r="S74" i="14"/>
  <c r="S75" i="14"/>
  <c r="S76" i="14"/>
  <c r="S77" i="14"/>
  <c r="S78" i="14"/>
  <c r="S79" i="14"/>
  <c r="S80" i="14"/>
  <c r="S81" i="14"/>
  <c r="S82" i="14"/>
  <c r="S83" i="14"/>
  <c r="S84" i="14"/>
  <c r="S85" i="14"/>
  <c r="S86" i="14"/>
  <c r="S87" i="14"/>
  <c r="S88" i="14"/>
  <c r="S89" i="14"/>
  <c r="S90" i="14"/>
  <c r="S91" i="14"/>
  <c r="S92" i="14"/>
  <c r="S93" i="14"/>
  <c r="S94" i="14"/>
  <c r="S95" i="14"/>
  <c r="S96" i="14"/>
  <c r="S97" i="14"/>
  <c r="S98" i="14"/>
  <c r="S99" i="14"/>
  <c r="S100" i="14"/>
  <c r="S101" i="14"/>
  <c r="S102" i="14"/>
  <c r="S103" i="14"/>
  <c r="S104" i="14"/>
  <c r="S105" i="14"/>
  <c r="S106" i="14"/>
  <c r="S7" i="14"/>
  <c r="U8" i="14"/>
  <c r="U9" i="14"/>
  <c r="U10" i="14"/>
  <c r="U11" i="14"/>
  <c r="U12" i="14"/>
  <c r="U13" i="14"/>
  <c r="U14" i="14"/>
  <c r="U15" i="14"/>
  <c r="U16" i="14"/>
  <c r="U17" i="14"/>
  <c r="U18" i="14"/>
  <c r="U19" i="14"/>
  <c r="U20" i="14"/>
  <c r="U21" i="14"/>
  <c r="U22" i="14"/>
  <c r="U23" i="14"/>
  <c r="U24" i="14"/>
  <c r="U25" i="14"/>
  <c r="U26" i="14"/>
  <c r="U27" i="14"/>
  <c r="U28" i="14"/>
  <c r="U29" i="14"/>
  <c r="U30" i="14"/>
  <c r="U31" i="14"/>
  <c r="U32" i="14"/>
  <c r="U33" i="14"/>
  <c r="U34" i="14"/>
  <c r="U35" i="14"/>
  <c r="U36" i="14"/>
  <c r="U37" i="14"/>
  <c r="U38" i="14"/>
  <c r="U39" i="14"/>
  <c r="U40" i="14"/>
  <c r="U41" i="14"/>
  <c r="U42" i="14"/>
  <c r="U43" i="14"/>
  <c r="U44" i="14"/>
  <c r="U45" i="14"/>
  <c r="U46" i="14"/>
  <c r="U47" i="14"/>
  <c r="U48" i="14"/>
  <c r="U49" i="14"/>
  <c r="U50" i="14"/>
  <c r="U51" i="14"/>
  <c r="U52" i="14"/>
  <c r="U53" i="14"/>
  <c r="U54" i="14"/>
  <c r="U55" i="14"/>
  <c r="U56" i="14"/>
  <c r="U57" i="14"/>
  <c r="U58" i="14"/>
  <c r="U59" i="14"/>
  <c r="U60" i="14"/>
  <c r="U61" i="14"/>
  <c r="U62" i="14"/>
  <c r="U63" i="14"/>
  <c r="U64" i="14"/>
  <c r="U65" i="14"/>
  <c r="U66" i="14"/>
  <c r="U67" i="14"/>
  <c r="U68" i="14"/>
  <c r="U69" i="14"/>
  <c r="U70" i="14"/>
  <c r="U71" i="14"/>
  <c r="U72" i="14"/>
  <c r="U73" i="14"/>
  <c r="U74" i="14"/>
  <c r="U75" i="14"/>
  <c r="U76" i="14"/>
  <c r="U77" i="14"/>
  <c r="U78" i="14"/>
  <c r="U79" i="14"/>
  <c r="U80" i="14"/>
  <c r="U81" i="14"/>
  <c r="U82" i="14"/>
  <c r="U83" i="14"/>
  <c r="U84" i="14"/>
  <c r="U85" i="14"/>
  <c r="U86" i="14"/>
  <c r="U87" i="14"/>
  <c r="U88" i="14"/>
  <c r="U89" i="14"/>
  <c r="U90" i="14"/>
  <c r="U91" i="14"/>
  <c r="U92" i="14"/>
  <c r="U93" i="14"/>
  <c r="U94" i="14"/>
  <c r="U95" i="14"/>
  <c r="U96" i="14"/>
  <c r="U97" i="14"/>
  <c r="U98" i="14"/>
  <c r="U99" i="14"/>
  <c r="U100" i="14"/>
  <c r="U101" i="14"/>
  <c r="U102" i="14"/>
  <c r="U103" i="14"/>
  <c r="U104" i="14"/>
  <c r="U105" i="14"/>
  <c r="U106" i="14"/>
  <c r="D29" i="9"/>
  <c r="A35" i="9"/>
  <c r="U7" i="14"/>
  <c r="H24" i="8"/>
  <c r="H25" i="8"/>
  <c r="H26" i="8"/>
  <c r="H27" i="8"/>
  <c r="H28" i="8"/>
  <c r="H29" i="8"/>
  <c r="H30" i="8"/>
  <c r="H31" i="8"/>
  <c r="H32" i="8"/>
  <c r="H23" i="8"/>
  <c r="C49" i="8"/>
  <c r="E49" i="8" s="1"/>
  <c r="C50" i="8"/>
  <c r="E50" i="8" s="1"/>
  <c r="C51" i="8"/>
  <c r="E51" i="8" s="1"/>
  <c r="C52" i="8"/>
  <c r="E52" i="8" s="1"/>
  <c r="C53" i="8"/>
  <c r="E53" i="8" s="1"/>
  <c r="C54" i="8"/>
  <c r="E54" i="8" s="1"/>
  <c r="C55" i="8"/>
  <c r="E55" i="8" s="1"/>
  <c r="C56" i="8"/>
  <c r="E56" i="8" s="1"/>
  <c r="C57" i="8"/>
  <c r="E57" i="8" s="1"/>
  <c r="C48" i="8"/>
  <c r="P37" i="8"/>
  <c r="P38" i="8"/>
  <c r="P39" i="8"/>
  <c r="P40" i="8"/>
  <c r="P41" i="8"/>
  <c r="P42" i="8"/>
  <c r="P43" i="8"/>
  <c r="P44" i="8"/>
  <c r="P45" i="8"/>
  <c r="P36" i="8"/>
  <c r="A49" i="8"/>
  <c r="A50" i="8"/>
  <c r="A51" i="8"/>
  <c r="A52" i="8"/>
  <c r="A53" i="8"/>
  <c r="A54" i="8"/>
  <c r="A55" i="8"/>
  <c r="A56" i="8"/>
  <c r="A57" i="8"/>
  <c r="A48" i="8"/>
  <c r="A37" i="8"/>
  <c r="A38" i="8"/>
  <c r="A39" i="8"/>
  <c r="A40" i="8"/>
  <c r="A41" i="8"/>
  <c r="A42" i="8"/>
  <c r="A43" i="8"/>
  <c r="A44" i="8"/>
  <c r="A45" i="8"/>
  <c r="A36" i="8"/>
  <c r="A24" i="8"/>
  <c r="A25" i="8"/>
  <c r="A26" i="8"/>
  <c r="A27" i="8"/>
  <c r="A28" i="8"/>
  <c r="A29" i="8"/>
  <c r="A30" i="8"/>
  <c r="A31" i="8"/>
  <c r="A32" i="8"/>
  <c r="A23" i="8"/>
  <c r="N8" i="14"/>
  <c r="P8" i="14" s="1"/>
  <c r="N9" i="14"/>
  <c r="P9" i="14" s="1"/>
  <c r="N10" i="14"/>
  <c r="P10" i="14" s="1"/>
  <c r="N11" i="14"/>
  <c r="P11" i="14" s="1"/>
  <c r="N12" i="14"/>
  <c r="P12" i="14" s="1"/>
  <c r="N13" i="14"/>
  <c r="P13" i="14" s="1"/>
  <c r="N14" i="14"/>
  <c r="P14" i="14" s="1"/>
  <c r="N15" i="14"/>
  <c r="P15" i="14" s="1"/>
  <c r="N16" i="14"/>
  <c r="P16" i="14" s="1"/>
  <c r="N17" i="14"/>
  <c r="P17" i="14" s="1"/>
  <c r="N18" i="14"/>
  <c r="P18" i="14" s="1"/>
  <c r="N19" i="14"/>
  <c r="P19" i="14" s="1"/>
  <c r="N20" i="14"/>
  <c r="P20" i="14" s="1"/>
  <c r="N21" i="14"/>
  <c r="P21" i="14" s="1"/>
  <c r="N22" i="14"/>
  <c r="P22" i="14" s="1"/>
  <c r="N23" i="14"/>
  <c r="P23" i="14" s="1"/>
  <c r="N24" i="14"/>
  <c r="P24" i="14" s="1"/>
  <c r="N25" i="14"/>
  <c r="P25" i="14" s="1"/>
  <c r="N26" i="14"/>
  <c r="P26" i="14" s="1"/>
  <c r="N27" i="14"/>
  <c r="P27" i="14" s="1"/>
  <c r="N28" i="14"/>
  <c r="P28" i="14" s="1"/>
  <c r="N29" i="14"/>
  <c r="P29" i="14" s="1"/>
  <c r="N30" i="14"/>
  <c r="P30" i="14" s="1"/>
  <c r="N31" i="14"/>
  <c r="P31" i="14" s="1"/>
  <c r="N32" i="14"/>
  <c r="P32" i="14" s="1"/>
  <c r="N33" i="14"/>
  <c r="P33" i="14" s="1"/>
  <c r="N34" i="14"/>
  <c r="P34" i="14" s="1"/>
  <c r="N35" i="14"/>
  <c r="P35" i="14" s="1"/>
  <c r="N36" i="14"/>
  <c r="P36" i="14" s="1"/>
  <c r="N37" i="14"/>
  <c r="P37" i="14" s="1"/>
  <c r="N38" i="14"/>
  <c r="P38" i="14" s="1"/>
  <c r="N39" i="14"/>
  <c r="P39" i="14" s="1"/>
  <c r="N40" i="14"/>
  <c r="P40" i="14" s="1"/>
  <c r="N41" i="14"/>
  <c r="P41" i="14" s="1"/>
  <c r="N42" i="14"/>
  <c r="P42" i="14" s="1"/>
  <c r="N43" i="14"/>
  <c r="P43" i="14" s="1"/>
  <c r="N44" i="14"/>
  <c r="P44" i="14" s="1"/>
  <c r="N45" i="14"/>
  <c r="P45" i="14" s="1"/>
  <c r="N46" i="14"/>
  <c r="P46" i="14" s="1"/>
  <c r="N47" i="14"/>
  <c r="P47" i="14" s="1"/>
  <c r="N48" i="14"/>
  <c r="P48" i="14" s="1"/>
  <c r="N49" i="14"/>
  <c r="P49" i="14" s="1"/>
  <c r="N50" i="14"/>
  <c r="P50" i="14" s="1"/>
  <c r="N51" i="14"/>
  <c r="P51" i="14" s="1"/>
  <c r="N52" i="14"/>
  <c r="P52" i="14" s="1"/>
  <c r="N53" i="14"/>
  <c r="P53" i="14" s="1"/>
  <c r="N54" i="14"/>
  <c r="P54" i="14" s="1"/>
  <c r="N55" i="14"/>
  <c r="P55" i="14" s="1"/>
  <c r="N56" i="14"/>
  <c r="P56" i="14" s="1"/>
  <c r="N57" i="14"/>
  <c r="P57" i="14" s="1"/>
  <c r="N58" i="14"/>
  <c r="P58" i="14" s="1"/>
  <c r="N59" i="14"/>
  <c r="P59" i="14" s="1"/>
  <c r="N60" i="14"/>
  <c r="P60" i="14" s="1"/>
  <c r="N61" i="14"/>
  <c r="P61" i="14" s="1"/>
  <c r="N62" i="14"/>
  <c r="P62" i="14" s="1"/>
  <c r="N63" i="14"/>
  <c r="P63" i="14" s="1"/>
  <c r="N64" i="14"/>
  <c r="P64" i="14" s="1"/>
  <c r="N65" i="14"/>
  <c r="P65" i="14" s="1"/>
  <c r="N66" i="14"/>
  <c r="P66" i="14" s="1"/>
  <c r="N67" i="14"/>
  <c r="P67" i="14" s="1"/>
  <c r="N68" i="14"/>
  <c r="P68" i="14" s="1"/>
  <c r="N69" i="14"/>
  <c r="P69" i="14" s="1"/>
  <c r="N70" i="14"/>
  <c r="P70" i="14" s="1"/>
  <c r="N71" i="14"/>
  <c r="P71" i="14" s="1"/>
  <c r="N72" i="14"/>
  <c r="P72" i="14" s="1"/>
  <c r="N73" i="14"/>
  <c r="P73" i="14" s="1"/>
  <c r="N74" i="14"/>
  <c r="P74" i="14" s="1"/>
  <c r="N75" i="14"/>
  <c r="P75" i="14" s="1"/>
  <c r="N76" i="14"/>
  <c r="P76" i="14" s="1"/>
  <c r="N77" i="14"/>
  <c r="P77" i="14" s="1"/>
  <c r="N78" i="14"/>
  <c r="P78" i="14" s="1"/>
  <c r="N79" i="14"/>
  <c r="P79" i="14" s="1"/>
  <c r="N80" i="14"/>
  <c r="P80" i="14" s="1"/>
  <c r="N81" i="14"/>
  <c r="P81" i="14" s="1"/>
  <c r="N82" i="14"/>
  <c r="P82" i="14" s="1"/>
  <c r="N83" i="14"/>
  <c r="P83" i="14" s="1"/>
  <c r="N84" i="14"/>
  <c r="P84" i="14" s="1"/>
  <c r="N85" i="14"/>
  <c r="P85" i="14" s="1"/>
  <c r="N86" i="14"/>
  <c r="P86" i="14" s="1"/>
  <c r="N87" i="14"/>
  <c r="P87" i="14" s="1"/>
  <c r="N88" i="14"/>
  <c r="P88" i="14" s="1"/>
  <c r="N89" i="14"/>
  <c r="P89" i="14" s="1"/>
  <c r="N90" i="14"/>
  <c r="P90" i="14" s="1"/>
  <c r="N91" i="14"/>
  <c r="P91" i="14" s="1"/>
  <c r="N92" i="14"/>
  <c r="P92" i="14" s="1"/>
  <c r="N93" i="14"/>
  <c r="P93" i="14" s="1"/>
  <c r="N94" i="14"/>
  <c r="P94" i="14" s="1"/>
  <c r="N95" i="14"/>
  <c r="P95" i="14" s="1"/>
  <c r="N96" i="14"/>
  <c r="P96" i="14" s="1"/>
  <c r="N97" i="14"/>
  <c r="P97" i="14" s="1"/>
  <c r="N98" i="14"/>
  <c r="P98" i="14" s="1"/>
  <c r="N99" i="14"/>
  <c r="P99" i="14" s="1"/>
  <c r="N100" i="14"/>
  <c r="P100" i="14" s="1"/>
  <c r="N101" i="14"/>
  <c r="P101" i="14" s="1"/>
  <c r="N102" i="14"/>
  <c r="P102" i="14" s="1"/>
  <c r="N103" i="14"/>
  <c r="P103" i="14" s="1"/>
  <c r="N104" i="14"/>
  <c r="P104" i="14" s="1"/>
  <c r="N105" i="14"/>
  <c r="P105" i="14" s="1"/>
  <c r="R105" i="14" s="1"/>
  <c r="N106" i="14"/>
  <c r="P106" i="14" s="1"/>
  <c r="R106" i="14" s="1"/>
  <c r="N7" i="14"/>
  <c r="P7" i="14" s="1"/>
  <c r="D23" i="9"/>
  <c r="D25" i="9" s="1"/>
  <c r="A27" i="9" s="1"/>
  <c r="R96" i="14"/>
  <c r="R97" i="14"/>
  <c r="R98" i="14"/>
  <c r="R99" i="14"/>
  <c r="R100" i="14"/>
  <c r="R101" i="14"/>
  <c r="R102" i="14"/>
  <c r="R103" i="14"/>
  <c r="R104" i="14"/>
  <c r="A16" i="5"/>
  <c r="A16" i="4"/>
  <c r="E48" i="8"/>
  <c r="U4" i="14" l="1"/>
  <c r="U107" i="14"/>
  <c r="E59" i="8"/>
  <c r="D65" i="8"/>
  <c r="E61" i="8"/>
  <c r="A63" i="8" s="1"/>
  <c r="A71" i="8"/>
</calcChain>
</file>

<file path=xl/sharedStrings.xml><?xml version="1.0" encoding="utf-8"?>
<sst xmlns="http://schemas.openxmlformats.org/spreadsheetml/2006/main" count="372" uniqueCount="182">
  <si>
    <t>Определение НМЦК методом сопоставимых рыночных цен (анализа рынка)</t>
  </si>
  <si>
    <t>да</t>
  </si>
  <si>
    <t>нет</t>
  </si>
  <si>
    <t>Вид закупки</t>
  </si>
  <si>
    <t>Коэффициент</t>
  </si>
  <si>
    <t>Месяц закл. контр</t>
  </si>
  <si>
    <t xml:space="preserve">Коэффициент вариации = </t>
  </si>
  <si>
    <t>Определение НМЦК нормативным методом</t>
  </si>
  <si>
    <t>Начальная (максимальная) цена контракта:</t>
  </si>
  <si>
    <t>Определение НМЦК тарифным методом</t>
  </si>
  <si>
    <t>Расчет начальной (максимальной) цены контракта</t>
  </si>
  <si>
    <t>Цена за единицу</t>
  </si>
  <si>
    <t>Определение НМЦК методом сопоставимых рыночных цен (анализа рынка) без корректирующих коэффициентов</t>
  </si>
  <si>
    <t>3. Определение НМЦК нормативным методом</t>
  </si>
  <si>
    <t>4. Определение НМЦК тарифным методом</t>
  </si>
  <si>
    <t>Исключительные авторские права на указанную программу, на материал, содержащийся на данной странице, принадлежат ООО «Браво Софт».</t>
  </si>
  <si>
    <t>Запрещается копирование, распространение (в том числе путем копирования на другие сайты и ресурсы в Интернете) или любое иное использование объекта без согласования с правообладателем в письменной форме.</t>
  </si>
  <si>
    <t>Начальная (максимальная) цена контракта</t>
  </si>
  <si>
    <t>Вернуться</t>
  </si>
  <si>
    <t>Среднее квадратичное отклонение</t>
  </si>
  <si>
    <t>Коэффициент вариации</t>
  </si>
  <si>
    <t>Предмет закупки:</t>
  </si>
  <si>
    <t>Аукцион</t>
  </si>
  <si>
    <t>Конкурс</t>
  </si>
  <si>
    <t>Ед. поставщик</t>
  </si>
  <si>
    <t>Позиция № 26</t>
  </si>
  <si>
    <t>Позиция № 27</t>
  </si>
  <si>
    <t>Позиция № 28</t>
  </si>
  <si>
    <t>Позиция № 29</t>
  </si>
  <si>
    <t>Позиция № 30</t>
  </si>
  <si>
    <t>Позиция № 31</t>
  </si>
  <si>
    <t>Позиция № 32</t>
  </si>
  <si>
    <t>Позиция № 33</t>
  </si>
  <si>
    <t>Позиция № 34</t>
  </si>
  <si>
    <t>Позиция № 35</t>
  </si>
  <si>
    <t>Позиция № 36</t>
  </si>
  <si>
    <t>Позиция № 37</t>
  </si>
  <si>
    <t>Позиция № 38</t>
  </si>
  <si>
    <t>Позиция № 39</t>
  </si>
  <si>
    <t>Позиция № 40</t>
  </si>
  <si>
    <t>Позиция № 41</t>
  </si>
  <si>
    <t>Позиция № 42</t>
  </si>
  <si>
    <t>Позиция № 43</t>
  </si>
  <si>
    <t>Позиция № 44</t>
  </si>
  <si>
    <t>Позиция № 45</t>
  </si>
  <si>
    <t>Позиция № 46</t>
  </si>
  <si>
    <t>Позиция № 47</t>
  </si>
  <si>
    <t>Позиция № 48</t>
  </si>
  <si>
    <t>Позиция № 49</t>
  </si>
  <si>
    <t>Позиция № 50</t>
  </si>
  <si>
    <t>Позиция № 51</t>
  </si>
  <si>
    <t>Позиция № 52</t>
  </si>
  <si>
    <t>Позиция № 53</t>
  </si>
  <si>
    <t>Позиция № 54</t>
  </si>
  <si>
    <t>Позиция № 55</t>
  </si>
  <si>
    <t>Позиция № 56</t>
  </si>
  <si>
    <t>Позиция № 57</t>
  </si>
  <si>
    <t>Позиция № 58</t>
  </si>
  <si>
    <t>Позиция № 59</t>
  </si>
  <si>
    <t>Позиция № 60</t>
  </si>
  <si>
    <t>Позиция № 61</t>
  </si>
  <si>
    <t>Позиция № 62</t>
  </si>
  <si>
    <t>Позиция № 63</t>
  </si>
  <si>
    <t>Позиция № 64</t>
  </si>
  <si>
    <t>Позиция № 65</t>
  </si>
  <si>
    <t>Позиция № 66</t>
  </si>
  <si>
    <t>Позиция № 67</t>
  </si>
  <si>
    <t>Позиция № 68</t>
  </si>
  <si>
    <t>Позиция № 69</t>
  </si>
  <si>
    <t>Позиция № 70</t>
  </si>
  <si>
    <t>Позиция № 71</t>
  </si>
  <si>
    <t>Позиция № 72</t>
  </si>
  <si>
    <t>Позиция № 73</t>
  </si>
  <si>
    <t>Позиция № 74</t>
  </si>
  <si>
    <t>Позиция № 75</t>
  </si>
  <si>
    <t>Позиция № 76</t>
  </si>
  <si>
    <t>Позиция № 77</t>
  </si>
  <si>
    <t>Позиция № 78</t>
  </si>
  <si>
    <t>Позиция № 79</t>
  </si>
  <si>
    <t>Позиция № 80</t>
  </si>
  <si>
    <t>Позиция № 81</t>
  </si>
  <si>
    <t>Позиция № 82</t>
  </si>
  <si>
    <t>Позиция № 83</t>
  </si>
  <si>
    <t>Позиция № 84</t>
  </si>
  <si>
    <t>Позиция № 85</t>
  </si>
  <si>
    <t>Позиция № 86</t>
  </si>
  <si>
    <t>Позиция № 87</t>
  </si>
  <si>
    <t>Позиция № 88</t>
  </si>
  <si>
    <t>Позиция № 89</t>
  </si>
  <si>
    <t>Позиция № 90</t>
  </si>
  <si>
    <t>Позиция № 91</t>
  </si>
  <si>
    <t>Позиция № 92</t>
  </si>
  <si>
    <t>Позиция № 93</t>
  </si>
  <si>
    <t>Позиция № 94</t>
  </si>
  <si>
    <t>Позиция № 95</t>
  </si>
  <si>
    <t>Позиция № 96</t>
  </si>
  <si>
    <t>Позиция № 97</t>
  </si>
  <si>
    <t>Позиция № 98</t>
  </si>
  <si>
    <t>Позиция № 99</t>
  </si>
  <si>
    <t>с учетом множества позиций</t>
  </si>
  <si>
    <t>Наименование источника ценовой информации</t>
  </si>
  <si>
    <t>Ценовая информация № 1</t>
  </si>
  <si>
    <t>Ценовая информация № 2</t>
  </si>
  <si>
    <t>Ценовая информация № 3</t>
  </si>
  <si>
    <t>Ценовая информация № 4</t>
  </si>
  <si>
    <t>Ценовая информация № 5</t>
  </si>
  <si>
    <t>Ценовая информация № 6</t>
  </si>
  <si>
    <t>Ценовая информация № 7</t>
  </si>
  <si>
    <t>Ценовая информация № 8</t>
  </si>
  <si>
    <t>Ценовая информация № 9</t>
  </si>
  <si>
    <t>Ценовая информация № 10</t>
  </si>
  <si>
    <t>№ п/п</t>
  </si>
  <si>
    <t>© ООО «Браво Софт», 2015.</t>
  </si>
  <si>
    <t>Закупаемое количество</t>
  </si>
  <si>
    <t>НМЦК</t>
  </si>
  <si>
    <t>Наблюдается однородность?</t>
  </si>
  <si>
    <t>Среднее квадратичное отклонение =</t>
  </si>
  <si>
    <t>% корректировки</t>
  </si>
  <si>
    <t>Максимальные % корректировки</t>
  </si>
  <si>
    <t>Сегодня:</t>
  </si>
  <si>
    <t>Запрос котировок</t>
  </si>
  <si>
    <t>Официальный сайт в сети "Интернет" www.gks.ru</t>
  </si>
  <si>
    <t>ИПЦ 1</t>
  </si>
  <si>
    <t>ИПЦ 2</t>
  </si>
  <si>
    <t>ИПЦ 3</t>
  </si>
  <si>
    <t>ИПЦ 4</t>
  </si>
  <si>
    <t>ИПЦ 5</t>
  </si>
  <si>
    <t>ИПЦ 6</t>
  </si>
  <si>
    <t>ИПЦ 7</t>
  </si>
  <si>
    <t>ИПЦ 8</t>
  </si>
  <si>
    <t>ИПЦ 9</t>
  </si>
  <si>
    <t>ИПЦ 10</t>
  </si>
  <si>
    <t>ИПЦ 11</t>
  </si>
  <si>
    <t>ИПЦ 12</t>
  </si>
  <si>
    <t>ед. измерения</t>
  </si>
  <si>
    <t xml:space="preserve">
Коэффициент вариации</t>
  </si>
  <si>
    <t>Среднее значение цены за единицу</t>
  </si>
  <si>
    <t>Среднее значение цены за единицу =</t>
  </si>
  <si>
    <t>Наименование товара (работы, услуги)</t>
  </si>
  <si>
    <t>Цена за единицу с учетом п. 3.16 и/или 3.18</t>
  </si>
  <si>
    <t>1. Определение НМЦК методом сопоставимых рыночных цен (анализа рынка) без корректирующих коэффициентов</t>
  </si>
  <si>
    <t>Коэффициент для пересчета цен прошлых периодов к текущему уровню цен</t>
  </si>
  <si>
    <t>2. Определение НМЦК методом сопоставимых рыночных цен (анализа рынка) с использованием корректирующих коэффициентов</t>
  </si>
  <si>
    <t>ИТОГО НМЦК:</t>
  </si>
  <si>
    <t>Формулы, используемые для вычисления коэффициента вариации, среднего квадратичного отклонения и НМЦК в соответствии с п. 3.20 и 3.21 Методических рекомендаций, утвержденных Приказом Минэкономразвития России от 02.10.2013 г. N 567:</t>
  </si>
  <si>
    <t>2. Количество закупаемого товара (объем работ, услуг):</t>
  </si>
  <si>
    <t>1. Cтоимость из коммерческих предложений или иных источников ценовой информации:</t>
  </si>
  <si>
    <t>1. Стоимость из коммерческих предложений или иных источников ценовой информации:</t>
  </si>
  <si>
    <t>Цены прошлых периодов приводятся к текущему уровню цен (коэффициент, п. 3.18 Методики):</t>
  </si>
  <si>
    <t>Формулы, используемые для вычисления коэффициента для пересчета цен прошлых периодов к текущему уровню цен, коэффициента вариации, среднего квадратичного отклонения и НМЦК в соответствии с п. 3.18, 3.20 и 3.21 Методических рекомендаций, утвержденных Приказом Минэкономразвития России от 02.10.2013 г. N 567:</t>
  </si>
  <si>
    <t>Используется % корректировки в зависимости от вида закупки (п. 3.16 Методики):</t>
  </si>
  <si>
    <t>1. Количество (объем) закупаемого товара (работы, услуги):</t>
  </si>
  <si>
    <t>Формула, используемая для вычисления НМЦК в соответствии с п. 4.2, утвержденная Приказом Минэкономразвития России от 02.10.2013 г. N 567:</t>
  </si>
  <si>
    <t>2. Цена (тариф) единицы товара, работы, услуги, установленная в рамках государственного регулирования цен (тарифов) или установленная муниципальным правовым актом:</t>
  </si>
  <si>
    <t>Формула, используемая для вычисления НМЦК в соответствии с п. 5.2, утвержденная Приказом Минэкономразвития России от 02.10.2013 г. N 567:</t>
  </si>
  <si>
    <t>2. Предельная цена единицы товара, работы, услуги, установленная в рамках нормирования (ст. 19 Федерального закона от 05.04.2013 г. N 44-ФЗ):</t>
  </si>
  <si>
    <t>(должность уполномоченного лица заказчика)</t>
  </si>
  <si>
    <t>(ФИО/Подпись)</t>
  </si>
  <si>
    <t>М. П.</t>
  </si>
  <si>
    <t>(дата утверждения)</t>
  </si>
  <si>
    <t>ед. измерения:</t>
  </si>
  <si>
    <r>
      <t>Среднее квадратичное отклонение</t>
    </r>
    <r>
      <rPr>
        <i/>
        <sz val="12"/>
        <color indexed="8"/>
        <rFont val="Times New Roman"/>
        <family val="1"/>
        <charset val="204"/>
      </rPr>
      <t xml:space="preserve"> =</t>
    </r>
  </si>
  <si>
    <r>
      <t>Коэффициент вариации</t>
    </r>
    <r>
      <rPr>
        <i/>
        <sz val="12"/>
        <color indexed="8"/>
        <rFont val="Times New Roman"/>
        <family val="1"/>
        <charset val="204"/>
      </rPr>
      <t xml:space="preserve"> =</t>
    </r>
  </si>
  <si>
    <t>Наименование источника</t>
  </si>
  <si>
    <t>Ед. измерения</t>
  </si>
  <si>
    <t>Формулы, используемые для вычисления коэффициента вариации, среднего квадратичного отклонения и НМЦК приведены в соответствии с п. 3.20 и 3.21 Методических рекомендаций, утвержденных Приказом Минэкономразвития России от 02.10.2013 г. N 567</t>
  </si>
  <si>
    <t>яйца куриные</t>
  </si>
  <si>
    <t>шт</t>
  </si>
  <si>
    <t>старший инспектор отдела КБИ и ХО</t>
  </si>
  <si>
    <t>А.О. Герасименко</t>
  </si>
  <si>
    <t>начальник ОП ВПО</t>
  </si>
  <si>
    <t>О.М. Толкачев</t>
  </si>
  <si>
    <t>проект АПС и СОУЭ на  "Навес №1", "Столярный цех","Свинарник"</t>
  </si>
  <si>
    <t>Позиция № 25</t>
  </si>
  <si>
    <t>Позиция № 24</t>
  </si>
  <si>
    <t>Позиция № 23</t>
  </si>
  <si>
    <t>Позиция № 22</t>
  </si>
  <si>
    <t>Позиция № 21</t>
  </si>
  <si>
    <t>Позиция № 20</t>
  </si>
  <si>
    <t>Позиция № 19</t>
  </si>
  <si>
    <t>Позиция № 18</t>
  </si>
  <si>
    <t xml:space="preserve">Уголок для окон ПВХ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</si>
</sst>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[$-419]mmmm\ yyyy;@"/>
    <numFmt numFmtId="167" formatCode="#,##0.00&quot;р.&quot;"/>
    <numFmt numFmtId="168" formatCode="#,##0.00_р_."/>
    <numFmt numFmtId="169" formatCode="0.000000000"/>
    <numFmt numFmtId="170" formatCode="0.000"/>
    <numFmt numFmtId="171" formatCode="#,##0.000000000_ ;\-#,##0.000000000\ "/>
    <numFmt numFmtId="172" formatCode="0.0"/>
  </numFmts>
  <fonts count="31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u/>
      <sz val="36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i/>
      <sz val="14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2"/>
      <color theme="0" tint="-0.499984740745262"/>
      <name val="Times New Roman"/>
      <family val="1"/>
      <charset val="204"/>
    </font>
    <font>
      <i/>
      <u/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b/>
      <i/>
      <sz val="14"/>
      <color rgb="FFFF0000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311">
    <xf numFmtId="0" fontId="0" fillId="0" borderId="0" xfId="0"/>
    <xf numFmtId="0" fontId="7" fillId="3" borderId="0" xfId="0" applyFont="1" applyFill="1" applyProtection="1">
      <protection hidden="1"/>
    </xf>
    <xf numFmtId="0" fontId="7" fillId="3" borderId="0" xfId="0" applyFont="1" applyFill="1" applyBorder="1" applyProtection="1">
      <protection hidden="1"/>
    </xf>
    <xf numFmtId="0" fontId="8" fillId="3" borderId="0" xfId="0" applyFont="1" applyFill="1" applyProtection="1">
      <protection hidden="1"/>
    </xf>
    <xf numFmtId="170" fontId="7" fillId="3" borderId="0" xfId="0" applyNumberFormat="1" applyFont="1" applyFill="1" applyProtection="1">
      <protection hidden="1"/>
    </xf>
    <xf numFmtId="0" fontId="9" fillId="3" borderId="1" xfId="0" applyFont="1" applyFill="1" applyBorder="1" applyAlignment="1" applyProtection="1">
      <alignment wrapText="1"/>
      <protection hidden="1"/>
    </xf>
    <xf numFmtId="169" fontId="7" fillId="3" borderId="0" xfId="0" applyNumberFormat="1" applyFont="1" applyFill="1" applyProtection="1">
      <protection hidden="1"/>
    </xf>
    <xf numFmtId="0" fontId="7" fillId="3" borderId="0" xfId="0" applyFont="1" applyFill="1" applyBorder="1" applyAlignment="1" applyProtection="1">
      <protection hidden="1"/>
    </xf>
    <xf numFmtId="2" fontId="7" fillId="3" borderId="0" xfId="0" applyNumberFormat="1" applyFont="1" applyFill="1" applyProtection="1">
      <protection hidden="1"/>
    </xf>
    <xf numFmtId="0" fontId="10" fillId="3" borderId="0" xfId="1" applyFont="1" applyFill="1" applyAlignment="1" applyProtection="1">
      <protection hidden="1"/>
    </xf>
    <xf numFmtId="0" fontId="11" fillId="3" borderId="0" xfId="0" applyFont="1" applyFill="1" applyProtection="1">
      <protection hidden="1"/>
    </xf>
    <xf numFmtId="0" fontId="11" fillId="3" borderId="0" xfId="0" applyFont="1" applyFill="1" applyBorder="1" applyProtection="1">
      <protection hidden="1"/>
    </xf>
    <xf numFmtId="170" fontId="11" fillId="3" borderId="0" xfId="0" applyNumberFormat="1" applyFont="1" applyFill="1" applyProtection="1">
      <protection hidden="1"/>
    </xf>
    <xf numFmtId="0" fontId="12" fillId="3" borderId="0" xfId="0" applyFont="1" applyFill="1" applyProtection="1">
      <protection hidden="1"/>
    </xf>
    <xf numFmtId="0" fontId="13" fillId="3" borderId="0" xfId="0" applyFont="1" applyFill="1" applyProtection="1">
      <protection hidden="1"/>
    </xf>
    <xf numFmtId="171" fontId="7" fillId="3" borderId="0" xfId="0" applyNumberFormat="1" applyFont="1" applyFill="1" applyBorder="1" applyProtection="1">
      <protection hidden="1"/>
    </xf>
    <xf numFmtId="169" fontId="7" fillId="3" borderId="0" xfId="0" applyNumberFormat="1" applyFont="1" applyFill="1" applyBorder="1" applyProtection="1">
      <protection hidden="1"/>
    </xf>
    <xf numFmtId="49" fontId="14" fillId="3" borderId="0" xfId="0" applyNumberFormat="1" applyFont="1" applyFill="1" applyBorder="1" applyAlignment="1" applyProtection="1">
      <alignment wrapText="1"/>
      <protection hidden="1"/>
    </xf>
    <xf numFmtId="0" fontId="13" fillId="3" borderId="0" xfId="0" applyFont="1" applyFill="1" applyAlignment="1" applyProtection="1">
      <alignment horizontal="center"/>
      <protection hidden="1"/>
    </xf>
    <xf numFmtId="0" fontId="11" fillId="3" borderId="0" xfId="0" applyFont="1" applyFill="1" applyProtection="1">
      <protection hidden="1"/>
    </xf>
    <xf numFmtId="0" fontId="15" fillId="3" borderId="0" xfId="0" applyFont="1" applyFill="1" applyProtection="1">
      <protection hidden="1"/>
    </xf>
    <xf numFmtId="0" fontId="16" fillId="3" borderId="0" xfId="1" applyFont="1" applyFill="1" applyAlignment="1" applyProtection="1">
      <protection hidden="1"/>
    </xf>
    <xf numFmtId="0" fontId="9" fillId="3" borderId="0" xfId="0" applyFont="1" applyFill="1" applyProtection="1">
      <protection hidden="1"/>
    </xf>
    <xf numFmtId="0" fontId="7" fillId="3" borderId="0" xfId="0" applyFont="1" applyFill="1" applyAlignment="1" applyProtection="1">
      <protection hidden="1"/>
    </xf>
    <xf numFmtId="0" fontId="7" fillId="3" borderId="0" xfId="0" applyFont="1" applyFill="1" applyBorder="1" applyAlignment="1"/>
    <xf numFmtId="0" fontId="7" fillId="3" borderId="0" xfId="0" applyFont="1" applyFill="1" applyAlignment="1" applyProtection="1">
      <alignment vertical="top" wrapText="1"/>
      <protection hidden="1"/>
    </xf>
    <xf numFmtId="0" fontId="7" fillId="3" borderId="0" xfId="0" applyFont="1" applyFill="1" applyAlignment="1" applyProtection="1">
      <alignment horizontal="right"/>
      <protection hidden="1"/>
    </xf>
    <xf numFmtId="0" fontId="7" fillId="3" borderId="0" xfId="0" applyFont="1" applyFill="1" applyAlignment="1"/>
    <xf numFmtId="0" fontId="7" fillId="3" borderId="0" xfId="0" applyFont="1" applyFill="1" applyBorder="1" applyAlignment="1" applyProtection="1">
      <alignment wrapText="1"/>
      <protection hidden="1"/>
    </xf>
    <xf numFmtId="0" fontId="7" fillId="3" borderId="0" xfId="0" applyNumberFormat="1" applyFont="1" applyFill="1" applyBorder="1" applyProtection="1">
      <protection hidden="1"/>
    </xf>
    <xf numFmtId="165" fontId="7" fillId="3" borderId="0" xfId="0" applyNumberFormat="1" applyFont="1" applyFill="1" applyBorder="1" applyProtection="1">
      <protection hidden="1"/>
    </xf>
    <xf numFmtId="170" fontId="7" fillId="3" borderId="0" xfId="0" applyNumberFormat="1" applyFont="1" applyFill="1" applyBorder="1" applyProtection="1">
      <protection hidden="1"/>
    </xf>
    <xf numFmtId="0" fontId="8" fillId="3" borderId="0" xfId="0" applyFont="1" applyFill="1" applyAlignment="1" applyProtection="1">
      <protection hidden="1"/>
    </xf>
    <xf numFmtId="0" fontId="7" fillId="3" borderId="0" xfId="0" applyFont="1" applyFill="1" applyAlignment="1" applyProtection="1">
      <alignment horizontal="left"/>
      <protection hidden="1"/>
    </xf>
    <xf numFmtId="49" fontId="14" fillId="3" borderId="0" xfId="0" applyNumberFormat="1" applyFont="1" applyFill="1" applyBorder="1" applyAlignment="1" applyProtection="1">
      <alignment horizontal="left" wrapText="1"/>
      <protection hidden="1"/>
    </xf>
    <xf numFmtId="49" fontId="14" fillId="3" borderId="0" xfId="0" applyNumberFormat="1" applyFont="1" applyFill="1" applyBorder="1" applyAlignment="1" applyProtection="1">
      <alignment horizontal="left"/>
      <protection hidden="1"/>
    </xf>
    <xf numFmtId="0" fontId="3" fillId="3" borderId="0" xfId="0" applyFont="1" applyFill="1" applyProtection="1">
      <protection hidden="1"/>
    </xf>
    <xf numFmtId="0" fontId="3" fillId="3" borderId="0" xfId="0" applyFont="1" applyFill="1" applyAlignment="1" applyProtection="1">
      <alignment horizontal="left"/>
      <protection hidden="1"/>
    </xf>
    <xf numFmtId="0" fontId="8" fillId="3" borderId="0" xfId="0" applyFont="1" applyFill="1" applyAlignment="1" applyProtection="1">
      <protection hidden="1"/>
    </xf>
    <xf numFmtId="0" fontId="8" fillId="3" borderId="0" xfId="0" applyFont="1" applyFill="1" applyAlignment="1"/>
    <xf numFmtId="0" fontId="7" fillId="3" borderId="0" xfId="0" applyFont="1" applyFill="1" applyProtection="1">
      <protection hidden="1"/>
    </xf>
    <xf numFmtId="49" fontId="14" fillId="3" borderId="0" xfId="0" applyNumberFormat="1" applyFont="1" applyFill="1" applyBorder="1" applyAlignment="1" applyProtection="1">
      <alignment vertical="center" wrapText="1"/>
      <protection hidden="1"/>
    </xf>
    <xf numFmtId="0" fontId="7" fillId="4" borderId="2" xfId="0" applyFont="1" applyFill="1" applyBorder="1" applyAlignment="1" applyProtection="1">
      <alignment horizontal="center"/>
      <protection hidden="1"/>
    </xf>
    <xf numFmtId="0" fontId="7" fillId="4" borderId="3" xfId="0" applyFont="1" applyFill="1" applyBorder="1" applyAlignment="1" applyProtection="1">
      <alignment horizontal="center"/>
      <protection hidden="1"/>
    </xf>
    <xf numFmtId="0" fontId="7" fillId="4" borderId="4" xfId="0" applyFont="1" applyFill="1" applyBorder="1" applyAlignment="1" applyProtection="1">
      <alignment horizontal="center"/>
      <protection hidden="1"/>
    </xf>
    <xf numFmtId="2" fontId="11" fillId="4" borderId="5" xfId="0" applyNumberFormat="1" applyFont="1" applyFill="1" applyBorder="1" applyAlignment="1" applyProtection="1">
      <alignment horizontal="center" vertical="center"/>
      <protection hidden="1"/>
    </xf>
    <xf numFmtId="167" fontId="11" fillId="4" borderId="6" xfId="0" applyNumberFormat="1" applyFont="1" applyFill="1" applyBorder="1" applyAlignment="1" applyProtection="1">
      <alignment horizontal="center" vertical="center"/>
      <protection hidden="1"/>
    </xf>
    <xf numFmtId="2" fontId="11" fillId="4" borderId="7" xfId="0" applyNumberFormat="1" applyFont="1" applyFill="1" applyBorder="1" applyAlignment="1" applyProtection="1">
      <alignment horizontal="center" vertical="center"/>
      <protection hidden="1"/>
    </xf>
    <xf numFmtId="167" fontId="11" fillId="4" borderId="8" xfId="0" applyNumberFormat="1" applyFont="1" applyFill="1" applyBorder="1" applyAlignment="1" applyProtection="1">
      <alignment horizontal="center" vertical="center"/>
      <protection hidden="1"/>
    </xf>
    <xf numFmtId="2" fontId="11" fillId="4" borderId="9" xfId="0" applyNumberFormat="1" applyFont="1" applyFill="1" applyBorder="1" applyAlignment="1" applyProtection="1">
      <alignment horizontal="center" vertical="center"/>
      <protection hidden="1"/>
    </xf>
    <xf numFmtId="167" fontId="11" fillId="4" borderId="10" xfId="0" applyNumberFormat="1" applyFont="1" applyFill="1" applyBorder="1" applyAlignment="1" applyProtection="1">
      <alignment horizontal="center" vertical="center"/>
      <protection hidden="1"/>
    </xf>
    <xf numFmtId="0" fontId="9" fillId="4" borderId="11" xfId="0" applyFont="1" applyFill="1" applyBorder="1" applyAlignment="1" applyProtection="1">
      <alignment horizontal="center" vertical="center" wrapText="1"/>
      <protection hidden="1"/>
    </xf>
    <xf numFmtId="0" fontId="9" fillId="4" borderId="12" xfId="0" applyFont="1" applyFill="1" applyBorder="1" applyAlignment="1" applyProtection="1">
      <alignment horizontal="center" vertical="center" wrapText="1"/>
      <protection hidden="1"/>
    </xf>
    <xf numFmtId="0" fontId="7" fillId="4" borderId="6" xfId="0" applyFont="1" applyFill="1" applyBorder="1" applyAlignment="1" applyProtection="1">
      <alignment horizontal="center"/>
      <protection hidden="1"/>
    </xf>
    <xf numFmtId="0" fontId="7" fillId="4" borderId="8" xfId="0" applyFont="1" applyFill="1" applyBorder="1" applyAlignment="1" applyProtection="1">
      <alignment horizontal="center"/>
      <protection hidden="1"/>
    </xf>
    <xf numFmtId="0" fontId="7" fillId="4" borderId="10" xfId="0" applyFont="1" applyFill="1" applyBorder="1" applyAlignment="1" applyProtection="1">
      <alignment horizontal="center"/>
      <protection hidden="1"/>
    </xf>
    <xf numFmtId="0" fontId="11" fillId="3" borderId="0" xfId="0" applyFont="1" applyFill="1" applyAlignment="1" applyProtection="1">
      <alignment horizontal="right" vertical="center"/>
      <protection hidden="1"/>
    </xf>
    <xf numFmtId="0" fontId="7" fillId="3" borderId="0" xfId="0" applyNumberFormat="1" applyFont="1" applyFill="1" applyBorder="1" applyAlignment="1" applyProtection="1">
      <alignment horizontal="center"/>
      <protection hidden="1"/>
    </xf>
    <xf numFmtId="0" fontId="7" fillId="3" borderId="0" xfId="0" applyNumberFormat="1" applyFont="1" applyFill="1" applyAlignment="1" applyProtection="1">
      <alignment horizontal="right"/>
      <protection hidden="1"/>
    </xf>
    <xf numFmtId="0" fontId="7" fillId="3" borderId="0" xfId="0" applyNumberFormat="1" applyFont="1" applyFill="1" applyProtection="1">
      <protection hidden="1"/>
    </xf>
    <xf numFmtId="0" fontId="7" fillId="3" borderId="0" xfId="0" applyNumberFormat="1" applyFont="1" applyFill="1" applyAlignment="1"/>
    <xf numFmtId="0" fontId="17" fillId="3" borderId="0" xfId="0" applyFont="1" applyFill="1" applyAlignment="1" applyProtection="1">
      <alignment vertical="center"/>
      <protection hidden="1"/>
    </xf>
    <xf numFmtId="0" fontId="18" fillId="3" borderId="0" xfId="0" applyFont="1" applyFill="1" applyAlignment="1" applyProtection="1">
      <protection hidden="1"/>
    </xf>
    <xf numFmtId="0" fontId="14" fillId="3" borderId="0" xfId="0" applyFont="1" applyFill="1" applyBorder="1" applyAlignment="1" applyProtection="1">
      <alignment vertical="top" wrapText="1"/>
      <protection hidden="1"/>
    </xf>
    <xf numFmtId="0" fontId="8" fillId="3" borderId="0" xfId="0" applyFont="1" applyFill="1" applyAlignment="1" applyProtection="1">
      <alignment vertical="center"/>
      <protection hidden="1"/>
    </xf>
    <xf numFmtId="0" fontId="8" fillId="3" borderId="0" xfId="0" applyFont="1" applyFill="1" applyBorder="1" applyAlignment="1" applyProtection="1">
      <alignment vertical="center"/>
      <protection hidden="1"/>
    </xf>
    <xf numFmtId="0" fontId="8" fillId="4" borderId="11" xfId="0" applyFont="1" applyFill="1" applyBorder="1" applyAlignment="1" applyProtection="1">
      <alignment horizontal="left" vertical="center" wrapText="1"/>
      <protection hidden="1"/>
    </xf>
    <xf numFmtId="0" fontId="8" fillId="4" borderId="13" xfId="0" applyFont="1" applyFill="1" applyBorder="1" applyAlignment="1" applyProtection="1">
      <alignment horizontal="center" vertical="center"/>
      <protection hidden="1"/>
    </xf>
    <xf numFmtId="0" fontId="19" fillId="3" borderId="0" xfId="0" applyFont="1" applyFill="1" applyAlignment="1" applyProtection="1">
      <alignment horizontal="left" vertical="center"/>
      <protection hidden="1"/>
    </xf>
    <xf numFmtId="49" fontId="14" fillId="3" borderId="0" xfId="0" applyNumberFormat="1" applyFont="1" applyFill="1" applyBorder="1" applyAlignment="1" applyProtection="1">
      <alignment vertical="center"/>
      <protection hidden="1"/>
    </xf>
    <xf numFmtId="0" fontId="13" fillId="3" borderId="0" xfId="0" applyFont="1" applyFill="1" applyAlignment="1" applyProtection="1">
      <alignment vertical="center"/>
      <protection hidden="1"/>
    </xf>
    <xf numFmtId="0" fontId="17" fillId="3" borderId="0" xfId="0" applyFont="1" applyFill="1" applyAlignment="1" applyProtection="1">
      <alignment wrapText="1"/>
      <protection hidden="1"/>
    </xf>
    <xf numFmtId="0" fontId="7" fillId="5" borderId="5" xfId="0" applyFont="1" applyFill="1" applyBorder="1" applyAlignment="1" applyProtection="1">
      <alignment horizontal="left" wrapText="1"/>
    </xf>
    <xf numFmtId="0" fontId="7" fillId="5" borderId="7" xfId="0" applyFont="1" applyFill="1" applyBorder="1" applyAlignment="1" applyProtection="1">
      <alignment horizontal="left" wrapText="1"/>
    </xf>
    <xf numFmtId="0" fontId="7" fillId="5" borderId="9" xfId="0" applyFont="1" applyFill="1" applyBorder="1" applyAlignment="1" applyProtection="1">
      <alignment horizontal="left" wrapText="1"/>
    </xf>
    <xf numFmtId="0" fontId="14" fillId="3" borderId="0" xfId="0" applyFont="1" applyFill="1" applyAlignment="1" applyProtection="1">
      <alignment horizontal="left" wrapText="1"/>
      <protection hidden="1"/>
    </xf>
    <xf numFmtId="167" fontId="20" fillId="3" borderId="0" xfId="0" applyNumberFormat="1" applyFont="1" applyFill="1" applyBorder="1" applyAlignment="1" applyProtection="1">
      <alignment horizontal="center"/>
      <protection hidden="1"/>
    </xf>
    <xf numFmtId="0" fontId="0" fillId="3" borderId="0" xfId="0" applyFill="1" applyBorder="1"/>
    <xf numFmtId="0" fontId="0" fillId="3" borderId="0" xfId="0" applyFill="1" applyBorder="1" applyAlignment="1">
      <alignment wrapText="1"/>
    </xf>
    <xf numFmtId="0" fontId="0" fillId="3" borderId="0" xfId="0" applyFill="1"/>
    <xf numFmtId="0" fontId="0" fillId="3" borderId="0" xfId="0" applyFill="1" applyBorder="1" applyAlignment="1" applyProtection="1"/>
    <xf numFmtId="0" fontId="7" fillId="5" borderId="14" xfId="0" applyFont="1" applyFill="1" applyBorder="1" applyProtection="1"/>
    <xf numFmtId="166" fontId="7" fillId="5" borderId="5" xfId="0" applyNumberFormat="1" applyFont="1" applyFill="1" applyBorder="1" applyProtection="1"/>
    <xf numFmtId="172" fontId="7" fillId="0" borderId="15" xfId="0" applyNumberFormat="1" applyFont="1" applyFill="1" applyBorder="1" applyProtection="1"/>
    <xf numFmtId="172" fontId="7" fillId="0" borderId="16" xfId="0" applyNumberFormat="1" applyFont="1" applyFill="1" applyBorder="1" applyProtection="1"/>
    <xf numFmtId="172" fontId="7" fillId="0" borderId="17" xfId="0" applyNumberFormat="1" applyFont="1" applyFill="1" applyBorder="1" applyProtection="1"/>
    <xf numFmtId="166" fontId="7" fillId="5" borderId="7" xfId="0" applyNumberFormat="1" applyFont="1" applyFill="1" applyBorder="1" applyProtection="1"/>
    <xf numFmtId="172" fontId="7" fillId="0" borderId="18" xfId="0" applyNumberFormat="1" applyFont="1" applyFill="1" applyBorder="1" applyProtection="1"/>
    <xf numFmtId="172" fontId="7" fillId="0" borderId="19" xfId="0" applyNumberFormat="1" applyFont="1" applyFill="1" applyBorder="1" applyProtection="1"/>
    <xf numFmtId="172" fontId="7" fillId="0" borderId="20" xfId="0" applyNumberFormat="1" applyFont="1" applyFill="1" applyBorder="1" applyProtection="1"/>
    <xf numFmtId="166" fontId="7" fillId="5" borderId="9" xfId="0" applyNumberFormat="1" applyFont="1" applyFill="1" applyBorder="1" applyProtection="1"/>
    <xf numFmtId="172" fontId="7" fillId="0" borderId="21" xfId="0" applyNumberFormat="1" applyFont="1" applyFill="1" applyBorder="1" applyProtection="1"/>
    <xf numFmtId="172" fontId="7" fillId="0" borderId="22" xfId="0" applyNumberFormat="1" applyFont="1" applyFill="1" applyBorder="1" applyProtection="1"/>
    <xf numFmtId="172" fontId="7" fillId="0" borderId="23" xfId="0" applyNumberFormat="1" applyFont="1" applyFill="1" applyBorder="1" applyProtection="1"/>
    <xf numFmtId="0" fontId="3" fillId="3" borderId="14" xfId="0" applyFont="1" applyFill="1" applyBorder="1" applyAlignment="1" applyProtection="1">
      <alignment horizontal="center"/>
      <protection hidden="1"/>
    </xf>
    <xf numFmtId="0" fontId="13" fillId="3" borderId="0" xfId="0" applyFont="1" applyFill="1" applyProtection="1">
      <protection hidden="1"/>
    </xf>
    <xf numFmtId="164" fontId="11" fillId="3" borderId="0" xfId="0" applyNumberFormat="1" applyFont="1" applyFill="1" applyProtection="1">
      <protection hidden="1"/>
    </xf>
    <xf numFmtId="0" fontId="21" fillId="3" borderId="0" xfId="0" applyFont="1" applyFill="1" applyAlignment="1" applyProtection="1">
      <alignment horizontal="left"/>
      <protection hidden="1"/>
    </xf>
    <xf numFmtId="0" fontId="11" fillId="3" borderId="14" xfId="0" applyFont="1" applyFill="1" applyBorder="1" applyAlignment="1" applyProtection="1">
      <alignment horizontal="center"/>
      <protection hidden="1"/>
    </xf>
    <xf numFmtId="0" fontId="12" fillId="3" borderId="0" xfId="0" applyFont="1" applyFill="1" applyAlignment="1" applyProtection="1">
      <alignment horizontal="left"/>
      <protection hidden="1"/>
    </xf>
    <xf numFmtId="168" fontId="3" fillId="3" borderId="0" xfId="0" applyNumberFormat="1" applyFont="1" applyFill="1" applyAlignment="1" applyProtection="1">
      <alignment horizontal="center"/>
      <protection hidden="1"/>
    </xf>
    <xf numFmtId="2" fontId="11" fillId="3" borderId="0" xfId="0" applyNumberFormat="1" applyFont="1" applyFill="1" applyProtection="1">
      <protection hidden="1"/>
    </xf>
    <xf numFmtId="0" fontId="22" fillId="3" borderId="0" xfId="0" applyFont="1" applyFill="1" applyProtection="1">
      <protection hidden="1"/>
    </xf>
    <xf numFmtId="0" fontId="14" fillId="3" borderId="0" xfId="0" applyFont="1" applyFill="1" applyBorder="1" applyAlignment="1" applyProtection="1">
      <alignment vertical="center" wrapText="1"/>
      <protection hidden="1"/>
    </xf>
    <xf numFmtId="2" fontId="23" fillId="3" borderId="0" xfId="0" applyNumberFormat="1" applyFont="1" applyFill="1" applyBorder="1" applyAlignment="1" applyProtection="1">
      <protection hidden="1"/>
    </xf>
    <xf numFmtId="0" fontId="13" fillId="5" borderId="12" xfId="0" applyFont="1" applyFill="1" applyBorder="1" applyAlignment="1" applyProtection="1">
      <alignment horizontal="center" vertical="center" wrapText="1"/>
    </xf>
    <xf numFmtId="167" fontId="11" fillId="5" borderId="26" xfId="0" applyNumberFormat="1" applyFont="1" applyFill="1" applyBorder="1" applyAlignment="1" applyProtection="1">
      <alignment horizontal="center" vertical="center"/>
    </xf>
    <xf numFmtId="167" fontId="11" fillId="5" borderId="18" xfId="0" applyNumberFormat="1" applyFont="1" applyFill="1" applyBorder="1" applyAlignment="1" applyProtection="1">
      <alignment horizontal="center" vertical="center" wrapText="1"/>
    </xf>
    <xf numFmtId="167" fontId="11" fillId="5" borderId="18" xfId="0" applyNumberFormat="1" applyFont="1" applyFill="1" applyBorder="1" applyAlignment="1" applyProtection="1">
      <alignment horizontal="center" vertical="center"/>
    </xf>
    <xf numFmtId="167" fontId="11" fillId="5" borderId="27" xfId="0" applyNumberFormat="1" applyFont="1" applyFill="1" applyBorder="1" applyAlignment="1" applyProtection="1">
      <alignment horizontal="center" vertical="center"/>
    </xf>
    <xf numFmtId="167" fontId="11" fillId="5" borderId="28" xfId="0" applyNumberFormat="1" applyFont="1" applyFill="1" applyBorder="1" applyAlignment="1" applyProtection="1">
      <alignment horizontal="center" vertical="center" wrapText="1"/>
    </xf>
    <xf numFmtId="167" fontId="11" fillId="5" borderId="28" xfId="0" applyNumberFormat="1" applyFont="1" applyFill="1" applyBorder="1" applyAlignment="1" applyProtection="1">
      <alignment horizontal="center" vertical="center"/>
    </xf>
    <xf numFmtId="167" fontId="11" fillId="5" borderId="14" xfId="0" applyNumberFormat="1" applyFont="1" applyFill="1" applyBorder="1" applyAlignment="1" applyProtection="1">
      <alignment horizontal="center" vertical="center"/>
    </xf>
    <xf numFmtId="167" fontId="11" fillId="5" borderId="21" xfId="0" applyNumberFormat="1" applyFont="1" applyFill="1" applyBorder="1" applyAlignment="1" applyProtection="1">
      <alignment horizontal="center" vertical="center" wrapText="1"/>
    </xf>
    <xf numFmtId="167" fontId="11" fillId="5" borderId="21" xfId="0" applyNumberFormat="1" applyFont="1" applyFill="1" applyBorder="1" applyAlignment="1" applyProtection="1">
      <alignment horizontal="center" vertical="center"/>
    </xf>
    <xf numFmtId="167" fontId="11" fillId="5" borderId="29" xfId="0" applyNumberFormat="1" applyFont="1" applyFill="1" applyBorder="1" applyAlignment="1" applyProtection="1">
      <alignment horizontal="center" vertical="center"/>
    </xf>
    <xf numFmtId="167" fontId="11" fillId="5" borderId="29" xfId="0" applyNumberFormat="1" applyFont="1" applyFill="1" applyBorder="1" applyAlignment="1" applyProtection="1">
      <alignment horizontal="center" vertical="center" wrapText="1"/>
    </xf>
    <xf numFmtId="0" fontId="11" fillId="5" borderId="30" xfId="0" applyNumberFormat="1" applyFont="1" applyFill="1" applyBorder="1" applyAlignment="1" applyProtection="1">
      <alignment horizontal="center" vertical="center"/>
    </xf>
    <xf numFmtId="0" fontId="11" fillId="5" borderId="28" xfId="0" applyNumberFormat="1" applyFont="1" applyFill="1" applyBorder="1" applyAlignment="1" applyProtection="1">
      <alignment horizontal="center" vertical="center"/>
    </xf>
    <xf numFmtId="0" fontId="11" fillId="5" borderId="29" xfId="0" applyNumberFormat="1" applyFont="1" applyFill="1" applyBorder="1" applyAlignment="1" applyProtection="1">
      <alignment horizontal="center" vertical="center"/>
    </xf>
    <xf numFmtId="0" fontId="7" fillId="5" borderId="14" xfId="0" applyFont="1" applyFill="1" applyBorder="1" applyAlignment="1" applyProtection="1">
      <alignment horizontal="center"/>
    </xf>
    <xf numFmtId="0" fontId="7" fillId="5" borderId="14" xfId="0" applyNumberFormat="1" applyFont="1" applyFill="1" applyBorder="1" applyAlignment="1" applyProtection="1">
      <alignment horizontal="center"/>
    </xf>
    <xf numFmtId="167" fontId="3" fillId="5" borderId="26" xfId="0" applyNumberFormat="1" applyFont="1" applyFill="1" applyBorder="1" applyAlignment="1" applyProtection="1">
      <alignment horizontal="center" vertical="center"/>
    </xf>
    <xf numFmtId="167" fontId="3" fillId="5" borderId="27" xfId="0" applyNumberFormat="1" applyFont="1" applyFill="1" applyBorder="1" applyAlignment="1" applyProtection="1">
      <alignment horizontal="center" vertical="center"/>
    </xf>
    <xf numFmtId="0" fontId="3" fillId="5" borderId="24" xfId="0" applyFont="1" applyFill="1" applyBorder="1" applyAlignment="1" applyProtection="1">
      <alignment horizontal="center" vertical="center" wrapText="1"/>
    </xf>
    <xf numFmtId="167" fontId="3" fillId="5" borderId="28" xfId="0" applyNumberFormat="1" applyFont="1" applyFill="1" applyBorder="1" applyAlignment="1" applyProtection="1">
      <alignment horizontal="center" vertical="center" wrapText="1"/>
    </xf>
    <xf numFmtId="167" fontId="3" fillId="5" borderId="15" xfId="0" applyNumberFormat="1" applyFont="1" applyFill="1" applyBorder="1" applyAlignment="1" applyProtection="1">
      <alignment horizontal="center" vertical="center"/>
    </xf>
    <xf numFmtId="167" fontId="3" fillId="5" borderId="16" xfId="0" applyNumberFormat="1" applyFont="1" applyFill="1" applyBorder="1" applyAlignment="1" applyProtection="1">
      <alignment horizontal="center" vertical="center"/>
    </xf>
    <xf numFmtId="0" fontId="16" fillId="3" borderId="0" xfId="1" applyFont="1" applyFill="1" applyAlignment="1" applyProtection="1">
      <alignment horizontal="left"/>
      <protection hidden="1"/>
    </xf>
    <xf numFmtId="0" fontId="24" fillId="3" borderId="0" xfId="0" applyFont="1" applyFill="1" applyAlignment="1" applyProtection="1">
      <alignment wrapText="1"/>
      <protection hidden="1"/>
    </xf>
    <xf numFmtId="0" fontId="19" fillId="3" borderId="0" xfId="0" applyFont="1" applyFill="1" applyAlignment="1" applyProtection="1">
      <alignment horizontal="center" vertical="center"/>
      <protection hidden="1"/>
    </xf>
    <xf numFmtId="167" fontId="7" fillId="5" borderId="29" xfId="0" applyNumberFormat="1" applyFont="1" applyFill="1" applyBorder="1" applyAlignment="1" applyProtection="1">
      <alignment horizontal="center" vertical="center"/>
    </xf>
    <xf numFmtId="167" fontId="7" fillId="5" borderId="31" xfId="0" applyNumberFormat="1" applyFont="1" applyFill="1" applyBorder="1" applyAlignment="1" applyProtection="1">
      <alignment horizontal="center" vertical="center"/>
    </xf>
    <xf numFmtId="0" fontId="17" fillId="5" borderId="14" xfId="0" applyNumberFormat="1" applyFont="1" applyFill="1" applyBorder="1" applyAlignment="1" applyProtection="1">
      <alignment horizontal="center"/>
    </xf>
    <xf numFmtId="0" fontId="25" fillId="3" borderId="0" xfId="0" applyFont="1" applyFill="1" applyAlignment="1" applyProtection="1">
      <alignment horizontal="right"/>
      <protection hidden="1"/>
    </xf>
    <xf numFmtId="167" fontId="20" fillId="3" borderId="14" xfId="0" applyNumberFormat="1" applyFont="1" applyFill="1" applyBorder="1" applyAlignment="1" applyProtection="1">
      <alignment horizontal="center"/>
      <protection hidden="1"/>
    </xf>
    <xf numFmtId="0" fontId="11" fillId="3" borderId="0" xfId="0" applyFont="1" applyFill="1" applyAlignment="1" applyProtection="1">
      <alignment horizontal="right"/>
      <protection hidden="1"/>
    </xf>
    <xf numFmtId="0" fontId="3" fillId="3" borderId="0" xfId="0" applyFont="1" applyFill="1" applyBorder="1" applyAlignment="1" applyProtection="1">
      <alignment horizontal="right"/>
      <protection hidden="1"/>
    </xf>
    <xf numFmtId="0" fontId="26" fillId="3" borderId="32" xfId="0" applyFont="1" applyFill="1" applyBorder="1" applyAlignment="1">
      <alignment horizontal="center" vertical="top" wrapText="1"/>
    </xf>
    <xf numFmtId="0" fontId="0" fillId="3" borderId="0" xfId="0" applyFont="1" applyFill="1" applyBorder="1" applyAlignment="1">
      <alignment horizontal="center"/>
    </xf>
    <xf numFmtId="0" fontId="26" fillId="3" borderId="0" xfId="0" applyFont="1" applyFill="1" applyBorder="1" applyAlignment="1">
      <alignment horizontal="center" vertical="top" wrapText="1"/>
    </xf>
    <xf numFmtId="0" fontId="7" fillId="5" borderId="14" xfId="0" applyFont="1" applyFill="1" applyBorder="1" applyAlignment="1" applyProtection="1">
      <alignment horizontal="center"/>
    </xf>
    <xf numFmtId="0" fontId="26" fillId="3" borderId="32" xfId="0" applyFont="1" applyFill="1" applyBorder="1" applyAlignment="1">
      <alignment horizontal="center" vertical="top"/>
    </xf>
    <xf numFmtId="0" fontId="0" fillId="5" borderId="14" xfId="0" applyFill="1" applyBorder="1" applyAlignment="1" applyProtection="1">
      <alignment horizontal="center"/>
    </xf>
    <xf numFmtId="2" fontId="11" fillId="3" borderId="14" xfId="0" applyNumberFormat="1" applyFont="1" applyFill="1" applyBorder="1" applyAlignment="1" applyProtection="1">
      <alignment horizontal="center"/>
      <protection hidden="1"/>
    </xf>
    <xf numFmtId="167" fontId="7" fillId="5" borderId="28" xfId="0" applyNumberFormat="1" applyFont="1" applyFill="1" applyBorder="1" applyAlignment="1" applyProtection="1">
      <alignment horizontal="center" vertical="center"/>
    </xf>
    <xf numFmtId="167" fontId="7" fillId="5" borderId="33" xfId="0" applyNumberFormat="1" applyFont="1" applyFill="1" applyBorder="1" applyAlignment="1" applyProtection="1">
      <alignment horizontal="center" vertical="center"/>
    </xf>
    <xf numFmtId="0" fontId="4" fillId="3" borderId="0" xfId="0" applyFont="1" applyFill="1" applyAlignment="1" applyProtection="1">
      <alignment horizontal="left"/>
      <protection hidden="1"/>
    </xf>
    <xf numFmtId="167" fontId="3" fillId="3" borderId="14" xfId="0" applyNumberFormat="1" applyFont="1" applyFill="1" applyBorder="1" applyAlignment="1" applyProtection="1">
      <alignment horizontal="center"/>
      <protection hidden="1"/>
    </xf>
    <xf numFmtId="0" fontId="27" fillId="3" borderId="0" xfId="0" applyFont="1" applyFill="1" applyAlignment="1" applyProtection="1">
      <alignment horizontal="left"/>
      <protection hidden="1"/>
    </xf>
    <xf numFmtId="0" fontId="1" fillId="3" borderId="0" xfId="0" applyFont="1" applyFill="1" applyAlignment="1" applyProtection="1">
      <alignment horizontal="left"/>
      <protection hidden="1"/>
    </xf>
    <xf numFmtId="0" fontId="10" fillId="3" borderId="0" xfId="1" applyFont="1" applyFill="1" applyAlignment="1" applyProtection="1">
      <alignment horizontal="left"/>
      <protection hidden="1"/>
    </xf>
    <xf numFmtId="0" fontId="8" fillId="3" borderId="0" xfId="0" applyFont="1" applyFill="1" applyAlignment="1" applyProtection="1">
      <alignment horizontal="right"/>
      <protection hidden="1"/>
    </xf>
    <xf numFmtId="0" fontId="19" fillId="3" borderId="0" xfId="0" applyFont="1" applyFill="1" applyAlignment="1" applyProtection="1">
      <alignment horizontal="center" wrapText="1"/>
      <protection hidden="1"/>
    </xf>
    <xf numFmtId="0" fontId="7" fillId="5" borderId="14" xfId="0" applyNumberFormat="1" applyFont="1" applyFill="1" applyBorder="1" applyAlignment="1" applyProtection="1">
      <alignment horizontal="center"/>
    </xf>
    <xf numFmtId="0" fontId="9" fillId="4" borderId="12" xfId="0" applyFont="1" applyFill="1" applyBorder="1" applyAlignment="1" applyProtection="1">
      <alignment horizontal="center" vertical="center" wrapText="1"/>
      <protection hidden="1"/>
    </xf>
    <xf numFmtId="0" fontId="9" fillId="4" borderId="34" xfId="0" applyFont="1" applyFill="1" applyBorder="1" applyAlignment="1" applyProtection="1">
      <alignment horizontal="center" vertical="center" wrapText="1"/>
      <protection hidden="1"/>
    </xf>
    <xf numFmtId="14" fontId="7" fillId="5" borderId="14" xfId="0" applyNumberFormat="1" applyFont="1" applyFill="1" applyBorder="1" applyAlignment="1" applyProtection="1">
      <alignment horizontal="center"/>
    </xf>
    <xf numFmtId="0" fontId="8" fillId="3" borderId="0" xfId="0" applyFont="1" applyFill="1" applyAlignment="1" applyProtection="1">
      <alignment horizontal="left"/>
      <protection hidden="1"/>
    </xf>
    <xf numFmtId="167" fontId="7" fillId="5" borderId="35" xfId="0" applyNumberFormat="1" applyFont="1" applyFill="1" applyBorder="1" applyAlignment="1" applyProtection="1">
      <alignment horizontal="center" vertical="center"/>
    </xf>
    <xf numFmtId="167" fontId="7" fillId="5" borderId="36" xfId="0" applyNumberFormat="1" applyFont="1" applyFill="1" applyBorder="1" applyAlignment="1" applyProtection="1">
      <alignment horizontal="center" vertical="center"/>
    </xf>
    <xf numFmtId="49" fontId="14" fillId="3" borderId="0" xfId="0" applyNumberFormat="1" applyFont="1" applyFill="1" applyBorder="1" applyAlignment="1" applyProtection="1">
      <alignment horizontal="left" vertical="center" wrapText="1"/>
      <protection hidden="1"/>
    </xf>
    <xf numFmtId="49" fontId="14" fillId="3" borderId="0" xfId="0" applyNumberFormat="1" applyFont="1" applyFill="1" applyBorder="1" applyAlignment="1" applyProtection="1">
      <alignment horizontal="right" vertical="center"/>
      <protection hidden="1"/>
    </xf>
    <xf numFmtId="0" fontId="14" fillId="3" borderId="0" xfId="0" applyFont="1" applyFill="1" applyBorder="1" applyAlignment="1" applyProtection="1">
      <alignment horizontal="left" vertical="center" wrapText="1"/>
      <protection hidden="1"/>
    </xf>
    <xf numFmtId="49" fontId="14" fillId="3" borderId="0" xfId="0" applyNumberFormat="1" applyFont="1" applyFill="1" applyBorder="1" applyAlignment="1" applyProtection="1">
      <alignment horizontal="right" vertical="center" wrapText="1"/>
      <protection hidden="1"/>
    </xf>
    <xf numFmtId="0" fontId="22" fillId="4" borderId="13" xfId="0" applyFont="1" applyFill="1" applyBorder="1" applyAlignment="1" applyProtection="1">
      <alignment horizontal="center" vertical="center" wrapText="1"/>
      <protection hidden="1"/>
    </xf>
    <xf numFmtId="0" fontId="22" fillId="4" borderId="25" xfId="0" applyFont="1" applyFill="1" applyBorder="1" applyAlignment="1" applyProtection="1">
      <alignment horizontal="center" vertical="center" wrapText="1"/>
      <protection hidden="1"/>
    </xf>
    <xf numFmtId="0" fontId="28" fillId="3" borderId="14" xfId="0" applyFont="1" applyFill="1" applyBorder="1" applyAlignment="1" applyProtection="1">
      <alignment horizontal="right" vertical="center"/>
      <protection hidden="1"/>
    </xf>
    <xf numFmtId="167" fontId="13" fillId="4" borderId="14" xfId="0" applyNumberFormat="1" applyFont="1" applyFill="1" applyBorder="1" applyAlignment="1" applyProtection="1">
      <alignment horizontal="center" vertical="center"/>
      <protection hidden="1"/>
    </xf>
    <xf numFmtId="0" fontId="13" fillId="4" borderId="37" xfId="0" applyFont="1" applyFill="1" applyBorder="1" applyAlignment="1" applyProtection="1">
      <alignment horizontal="center" vertical="center"/>
      <protection hidden="1"/>
    </xf>
    <xf numFmtId="0" fontId="13" fillId="4" borderId="12" xfId="0" applyFont="1" applyFill="1" applyBorder="1" applyAlignment="1" applyProtection="1">
      <alignment horizontal="right" vertical="center"/>
      <protection hidden="1"/>
    </xf>
    <xf numFmtId="0" fontId="13" fillId="4" borderId="38" xfId="0" applyFont="1" applyFill="1" applyBorder="1" applyAlignment="1" applyProtection="1">
      <alignment horizontal="right" vertical="center"/>
      <protection hidden="1"/>
    </xf>
    <xf numFmtId="2" fontId="11" fillId="4" borderId="39" xfId="0" applyNumberFormat="1" applyFont="1" applyFill="1" applyBorder="1" applyAlignment="1" applyProtection="1">
      <alignment horizontal="center" vertical="center"/>
      <protection hidden="1"/>
    </xf>
    <xf numFmtId="2" fontId="11" fillId="4" borderId="3" xfId="0" applyNumberFormat="1" applyFont="1" applyFill="1" applyBorder="1" applyAlignment="1" applyProtection="1">
      <alignment horizontal="center" vertical="center"/>
      <protection hidden="1"/>
    </xf>
    <xf numFmtId="0" fontId="22" fillId="4" borderId="40" xfId="0" applyFont="1" applyFill="1" applyBorder="1" applyAlignment="1" applyProtection="1">
      <alignment horizontal="center" vertical="center" wrapText="1"/>
      <protection hidden="1"/>
    </xf>
    <xf numFmtId="0" fontId="22" fillId="4" borderId="41" xfId="0" applyFont="1" applyFill="1" applyBorder="1" applyAlignment="1" applyProtection="1">
      <alignment horizontal="center" vertical="center" wrapText="1"/>
      <protection hidden="1"/>
    </xf>
    <xf numFmtId="0" fontId="2" fillId="4" borderId="40" xfId="0" applyFont="1" applyFill="1" applyBorder="1" applyAlignment="1" applyProtection="1">
      <alignment horizontal="center" vertical="top" wrapText="1"/>
      <protection hidden="1"/>
    </xf>
    <xf numFmtId="0" fontId="2" fillId="4" borderId="42" xfId="0" applyFont="1" applyFill="1" applyBorder="1" applyAlignment="1" applyProtection="1">
      <alignment horizontal="center" vertical="top"/>
      <protection hidden="1"/>
    </xf>
    <xf numFmtId="0" fontId="2" fillId="4" borderId="41" xfId="0" applyFont="1" applyFill="1" applyBorder="1" applyAlignment="1" applyProtection="1">
      <alignment horizontal="center" vertical="top"/>
      <protection hidden="1"/>
    </xf>
    <xf numFmtId="0" fontId="2" fillId="4" borderId="37" xfId="0" applyFont="1" applyFill="1" applyBorder="1" applyAlignment="1" applyProtection="1">
      <alignment horizontal="center" vertical="top"/>
      <protection hidden="1"/>
    </xf>
    <xf numFmtId="2" fontId="11" fillId="4" borderId="43" xfId="0" applyNumberFormat="1" applyFont="1" applyFill="1" applyBorder="1" applyAlignment="1" applyProtection="1">
      <alignment horizontal="center" vertical="center"/>
      <protection hidden="1"/>
    </xf>
    <xf numFmtId="2" fontId="11" fillId="4" borderId="2" xfId="0" applyNumberFormat="1" applyFont="1" applyFill="1" applyBorder="1" applyAlignment="1" applyProtection="1">
      <alignment horizontal="center" vertical="center"/>
      <protection hidden="1"/>
    </xf>
    <xf numFmtId="167" fontId="11" fillId="4" borderId="15" xfId="0" applyNumberFormat="1" applyFont="1" applyFill="1" applyBorder="1" applyAlignment="1" applyProtection="1">
      <alignment horizontal="center" vertical="center"/>
      <protection hidden="1"/>
    </xf>
    <xf numFmtId="167" fontId="11" fillId="4" borderId="2" xfId="0" applyNumberFormat="1" applyFont="1" applyFill="1" applyBorder="1" applyAlignment="1" applyProtection="1">
      <alignment horizontal="center" vertical="center"/>
      <protection hidden="1"/>
    </xf>
    <xf numFmtId="167" fontId="11" fillId="4" borderId="18" xfId="0" applyNumberFormat="1" applyFont="1" applyFill="1" applyBorder="1" applyAlignment="1" applyProtection="1">
      <alignment horizontal="center" vertical="center"/>
      <protection hidden="1"/>
    </xf>
    <xf numFmtId="167" fontId="11" fillId="4" borderId="3" xfId="0" applyNumberFormat="1" applyFont="1" applyFill="1" applyBorder="1" applyAlignment="1" applyProtection="1">
      <alignment horizontal="center" vertical="center"/>
      <protection hidden="1"/>
    </xf>
    <xf numFmtId="0" fontId="11" fillId="5" borderId="18" xfId="0" applyFont="1" applyFill="1" applyBorder="1" applyAlignment="1" applyProtection="1">
      <alignment horizontal="center" wrapText="1"/>
    </xf>
    <xf numFmtId="0" fontId="11" fillId="5" borderId="3" xfId="0" applyFont="1" applyFill="1" applyBorder="1" applyAlignment="1" applyProtection="1">
      <alignment horizontal="center" wrapText="1"/>
    </xf>
    <xf numFmtId="2" fontId="11" fillId="4" borderId="18" xfId="0" applyNumberFormat="1" applyFont="1" applyFill="1" applyBorder="1" applyAlignment="1" applyProtection="1">
      <alignment horizontal="center" vertical="center" wrapText="1"/>
      <protection hidden="1"/>
    </xf>
    <xf numFmtId="2" fontId="11" fillId="4" borderId="3" xfId="0" applyNumberFormat="1" applyFont="1" applyFill="1" applyBorder="1" applyAlignment="1" applyProtection="1">
      <alignment horizontal="center" vertical="center" wrapText="1"/>
      <protection hidden="1"/>
    </xf>
    <xf numFmtId="0" fontId="11" fillId="5" borderId="21" xfId="0" applyFont="1" applyFill="1" applyBorder="1" applyAlignment="1" applyProtection="1">
      <alignment horizontal="center" wrapText="1"/>
    </xf>
    <xf numFmtId="0" fontId="11" fillId="5" borderId="4" xfId="0" applyFont="1" applyFill="1" applyBorder="1" applyAlignment="1" applyProtection="1">
      <alignment horizontal="center" wrapText="1"/>
    </xf>
    <xf numFmtId="167" fontId="11" fillId="4" borderId="21" xfId="0" applyNumberFormat="1" applyFont="1" applyFill="1" applyBorder="1" applyAlignment="1" applyProtection="1">
      <alignment horizontal="center" vertical="center"/>
      <protection hidden="1"/>
    </xf>
    <xf numFmtId="167" fontId="11" fillId="4" borderId="4" xfId="0" applyNumberFormat="1" applyFont="1" applyFill="1" applyBorder="1" applyAlignment="1" applyProtection="1">
      <alignment horizontal="center" vertical="center"/>
      <protection hidden="1"/>
    </xf>
    <xf numFmtId="2" fontId="11" fillId="4" borderId="21" xfId="0" applyNumberFormat="1" applyFont="1" applyFill="1" applyBorder="1" applyAlignment="1" applyProtection="1">
      <alignment horizontal="center" vertical="center" wrapText="1"/>
      <protection hidden="1"/>
    </xf>
    <xf numFmtId="2" fontId="11" fillId="4" borderId="4" xfId="0" applyNumberFormat="1" applyFont="1" applyFill="1" applyBorder="1" applyAlignment="1" applyProtection="1">
      <alignment horizontal="center" vertical="center" wrapText="1"/>
      <protection hidden="1"/>
    </xf>
    <xf numFmtId="2" fontId="11" fillId="4" borderId="44" xfId="0" applyNumberFormat="1" applyFont="1" applyFill="1" applyBorder="1" applyAlignment="1" applyProtection="1">
      <alignment horizontal="center" vertical="center"/>
      <protection hidden="1"/>
    </xf>
    <xf numFmtId="2" fontId="11" fillId="4" borderId="4" xfId="0" applyNumberFormat="1" applyFont="1" applyFill="1" applyBorder="1" applyAlignment="1" applyProtection="1">
      <alignment horizontal="center" vertical="center"/>
      <protection hidden="1"/>
    </xf>
    <xf numFmtId="0" fontId="11" fillId="5" borderId="18" xfId="0" applyFont="1" applyFill="1" applyBorder="1" applyAlignment="1" applyProtection="1">
      <alignment horizontal="center" vertical="center" wrapText="1"/>
    </xf>
    <xf numFmtId="0" fontId="11" fillId="5" borderId="3" xfId="0" applyFont="1" applyFill="1" applyBorder="1" applyAlignment="1" applyProtection="1">
      <alignment horizontal="center" vertical="center" wrapText="1"/>
    </xf>
    <xf numFmtId="0" fontId="11" fillId="5" borderId="28" xfId="0" applyFont="1" applyFill="1" applyBorder="1" applyAlignment="1" applyProtection="1">
      <alignment horizontal="center" vertical="center" wrapText="1"/>
    </xf>
    <xf numFmtId="0" fontId="11" fillId="5" borderId="33" xfId="0" applyFont="1" applyFill="1" applyBorder="1" applyAlignment="1" applyProtection="1">
      <alignment horizontal="center" vertical="center" wrapText="1"/>
    </xf>
    <xf numFmtId="0" fontId="3" fillId="5" borderId="18" xfId="0" applyFont="1" applyFill="1" applyBorder="1" applyAlignment="1" applyProtection="1">
      <alignment horizontal="center" vertical="center" wrapText="1"/>
    </xf>
    <xf numFmtId="0" fontId="3" fillId="5" borderId="3" xfId="0" applyFont="1" applyFill="1" applyBorder="1" applyAlignment="1" applyProtection="1">
      <alignment horizontal="center" vertical="center" wrapText="1"/>
    </xf>
    <xf numFmtId="2" fontId="11" fillId="4" borderId="15" xfId="0" applyNumberFormat="1" applyFont="1" applyFill="1" applyBorder="1" applyAlignment="1" applyProtection="1">
      <alignment horizontal="center" vertical="center" wrapText="1"/>
      <protection hidden="1"/>
    </xf>
    <xf numFmtId="2" fontId="11" fillId="4" borderId="2" xfId="0" applyNumberFormat="1" applyFont="1" applyFill="1" applyBorder="1" applyAlignment="1" applyProtection="1">
      <alignment horizontal="center" vertical="center" wrapText="1"/>
      <protection hidden="1"/>
    </xf>
    <xf numFmtId="0" fontId="13" fillId="3" borderId="0" xfId="0" applyFont="1" applyFill="1" applyAlignment="1" applyProtection="1">
      <alignment horizontal="right"/>
      <protection hidden="1"/>
    </xf>
    <xf numFmtId="0" fontId="11" fillId="5" borderId="26" xfId="0" applyFont="1" applyFill="1" applyBorder="1" applyAlignment="1" applyProtection="1">
      <alignment horizontal="center" vertical="center"/>
      <protection locked="0" hidden="1"/>
    </xf>
    <xf numFmtId="0" fontId="14" fillId="3" borderId="0" xfId="0" applyFont="1" applyFill="1" applyBorder="1" applyAlignment="1" applyProtection="1">
      <alignment horizontal="center" vertical="top" wrapText="1"/>
      <protection hidden="1"/>
    </xf>
    <xf numFmtId="14" fontId="23" fillId="5" borderId="14" xfId="0" applyNumberFormat="1" applyFont="1" applyFill="1" applyBorder="1" applyAlignment="1" applyProtection="1">
      <alignment horizontal="center" vertical="center"/>
    </xf>
    <xf numFmtId="167" fontId="28" fillId="3" borderId="14" xfId="0" applyNumberFormat="1" applyFont="1" applyFill="1" applyBorder="1" applyAlignment="1" applyProtection="1">
      <alignment horizontal="center" vertical="center"/>
      <protection hidden="1"/>
    </xf>
    <xf numFmtId="0" fontId="28" fillId="3" borderId="14" xfId="0" applyFont="1" applyFill="1" applyBorder="1" applyAlignment="1" applyProtection="1">
      <alignment horizontal="center" vertical="center"/>
      <protection hidden="1"/>
    </xf>
    <xf numFmtId="0" fontId="22" fillId="4" borderId="40" xfId="0" applyFont="1" applyFill="1" applyBorder="1" applyAlignment="1" applyProtection="1">
      <alignment horizontal="center" vertical="top" wrapText="1"/>
      <protection hidden="1"/>
    </xf>
    <xf numFmtId="0" fontId="22" fillId="4" borderId="42" xfId="0" applyFont="1" applyFill="1" applyBorder="1" applyAlignment="1" applyProtection="1">
      <alignment horizontal="center" vertical="top" wrapText="1"/>
      <protection hidden="1"/>
    </xf>
    <xf numFmtId="0" fontId="22" fillId="4" borderId="41" xfId="0" applyFont="1" applyFill="1" applyBorder="1" applyAlignment="1" applyProtection="1">
      <alignment horizontal="center" vertical="top" wrapText="1"/>
      <protection hidden="1"/>
    </xf>
    <xf numFmtId="0" fontId="22" fillId="4" borderId="37" xfId="0" applyFont="1" applyFill="1" applyBorder="1" applyAlignment="1" applyProtection="1">
      <alignment horizontal="center" vertical="top" wrapText="1"/>
      <protection hidden="1"/>
    </xf>
    <xf numFmtId="0" fontId="22" fillId="4" borderId="42" xfId="0" applyFont="1" applyFill="1" applyBorder="1" applyAlignment="1" applyProtection="1">
      <alignment horizontal="center" vertical="center" wrapText="1"/>
      <protection hidden="1"/>
    </xf>
    <xf numFmtId="0" fontId="22" fillId="4" borderId="37" xfId="0" applyFont="1" applyFill="1" applyBorder="1" applyAlignment="1" applyProtection="1">
      <alignment horizontal="center" vertical="center" wrapText="1"/>
      <protection hidden="1"/>
    </xf>
    <xf numFmtId="0" fontId="22" fillId="4" borderId="12" xfId="0" applyFont="1" applyFill="1" applyBorder="1" applyAlignment="1" applyProtection="1">
      <alignment horizontal="center" vertical="center" wrapText="1"/>
      <protection hidden="1"/>
    </xf>
    <xf numFmtId="0" fontId="22" fillId="4" borderId="38" xfId="0" applyFont="1" applyFill="1" applyBorder="1" applyAlignment="1" applyProtection="1">
      <alignment horizontal="center" vertical="center" wrapText="1"/>
      <protection hidden="1"/>
    </xf>
    <xf numFmtId="0" fontId="3" fillId="3" borderId="0" xfId="0" applyFont="1" applyFill="1" applyAlignment="1" applyProtection="1">
      <alignment horizontal="right"/>
      <protection hidden="1"/>
    </xf>
    <xf numFmtId="49" fontId="14" fillId="3" borderId="0" xfId="0" applyNumberFormat="1" applyFont="1" applyFill="1" applyBorder="1" applyAlignment="1" applyProtection="1">
      <alignment horizontal="center" vertical="center"/>
      <protection hidden="1"/>
    </xf>
    <xf numFmtId="167" fontId="7" fillId="4" borderId="18" xfId="0" applyNumberFormat="1" applyFont="1" applyFill="1" applyBorder="1" applyAlignment="1" applyProtection="1">
      <alignment horizontal="center"/>
      <protection hidden="1"/>
    </xf>
    <xf numFmtId="167" fontId="7" fillId="4" borderId="3" xfId="0" applyNumberFormat="1" applyFont="1" applyFill="1" applyBorder="1" applyAlignment="1" applyProtection="1">
      <alignment horizontal="center"/>
      <protection hidden="1"/>
    </xf>
    <xf numFmtId="0" fontId="17" fillId="3" borderId="0" xfId="0" applyFont="1" applyFill="1" applyAlignment="1" applyProtection="1">
      <alignment horizontal="right"/>
      <protection hidden="1"/>
    </xf>
    <xf numFmtId="167" fontId="7" fillId="4" borderId="20" xfId="0" applyNumberFormat="1" applyFont="1" applyFill="1" applyBorder="1" applyAlignment="1" applyProtection="1">
      <alignment horizontal="center"/>
      <protection hidden="1"/>
    </xf>
    <xf numFmtId="3" fontId="17" fillId="5" borderId="14" xfId="0" applyNumberFormat="1" applyFont="1" applyFill="1" applyBorder="1" applyAlignment="1" applyProtection="1">
      <alignment horizontal="center"/>
    </xf>
    <xf numFmtId="0" fontId="13" fillId="3" borderId="0" xfId="0" applyFont="1" applyFill="1" applyAlignment="1" applyProtection="1">
      <alignment horizontal="left"/>
      <protection hidden="1"/>
    </xf>
    <xf numFmtId="49" fontId="14" fillId="3" borderId="0" xfId="0" applyNumberFormat="1" applyFont="1" applyFill="1" applyBorder="1" applyAlignment="1" applyProtection="1">
      <alignment horizontal="right"/>
      <protection hidden="1"/>
    </xf>
    <xf numFmtId="49" fontId="14" fillId="3" borderId="0" xfId="0" applyNumberFormat="1" applyFont="1" applyFill="1" applyBorder="1" applyAlignment="1" applyProtection="1">
      <alignment horizontal="center"/>
      <protection hidden="1"/>
    </xf>
    <xf numFmtId="0" fontId="7" fillId="4" borderId="18" xfId="0" applyFont="1" applyFill="1" applyBorder="1" applyProtection="1">
      <protection hidden="1"/>
    </xf>
    <xf numFmtId="0" fontId="7" fillId="4" borderId="20" xfId="0" applyFont="1" applyFill="1" applyBorder="1" applyProtection="1">
      <protection hidden="1"/>
    </xf>
    <xf numFmtId="0" fontId="8" fillId="4" borderId="40" xfId="0" applyFont="1" applyFill="1" applyBorder="1" applyAlignment="1" applyProtection="1">
      <alignment horizontal="center" vertical="center"/>
      <protection hidden="1"/>
    </xf>
    <xf numFmtId="0" fontId="8" fillId="4" borderId="42" xfId="0" applyFont="1" applyFill="1" applyBorder="1" applyAlignment="1" applyProtection="1">
      <alignment horizontal="center" vertical="center"/>
      <protection hidden="1"/>
    </xf>
    <xf numFmtId="2" fontId="7" fillId="2" borderId="18" xfId="0" applyNumberFormat="1" applyFont="1" applyFill="1" applyBorder="1" applyAlignment="1" applyProtection="1">
      <alignment horizontal="center"/>
      <protection hidden="1"/>
    </xf>
    <xf numFmtId="2" fontId="7" fillId="4" borderId="3" xfId="0" applyNumberFormat="1" applyFont="1" applyFill="1" applyBorder="1" applyAlignment="1" applyProtection="1">
      <alignment horizontal="center"/>
      <protection hidden="1"/>
    </xf>
    <xf numFmtId="2" fontId="7" fillId="2" borderId="21" xfId="0" applyNumberFormat="1" applyFont="1" applyFill="1" applyBorder="1" applyAlignment="1" applyProtection="1">
      <alignment horizontal="center"/>
      <protection hidden="1"/>
    </xf>
    <xf numFmtId="2" fontId="7" fillId="4" borderId="4" xfId="0" applyNumberFormat="1" applyFont="1" applyFill="1" applyBorder="1" applyAlignment="1" applyProtection="1">
      <alignment horizontal="center"/>
      <protection hidden="1"/>
    </xf>
    <xf numFmtId="2" fontId="7" fillId="2" borderId="15" xfId="0" applyNumberFormat="1" applyFont="1" applyFill="1" applyBorder="1" applyAlignment="1" applyProtection="1">
      <alignment horizontal="center"/>
      <protection hidden="1"/>
    </xf>
    <xf numFmtId="2" fontId="7" fillId="4" borderId="2" xfId="0" applyNumberFormat="1" applyFont="1" applyFill="1" applyBorder="1" applyAlignment="1" applyProtection="1">
      <alignment horizontal="center"/>
      <protection hidden="1"/>
    </xf>
    <xf numFmtId="0" fontId="18" fillId="3" borderId="1" xfId="0" applyFont="1" applyFill="1" applyBorder="1" applyAlignment="1" applyProtection="1">
      <alignment horizontal="left"/>
      <protection hidden="1"/>
    </xf>
    <xf numFmtId="0" fontId="18" fillId="3" borderId="0" xfId="0" applyFont="1" applyFill="1" applyBorder="1" applyAlignment="1" applyProtection="1">
      <alignment horizontal="left"/>
      <protection hidden="1"/>
    </xf>
    <xf numFmtId="0" fontId="6" fillId="3" borderId="14" xfId="1" applyFill="1" applyBorder="1" applyAlignment="1" applyProtection="1">
      <alignment horizontal="center"/>
    </xf>
    <xf numFmtId="0" fontId="7" fillId="4" borderId="3" xfId="0" applyFont="1" applyFill="1" applyBorder="1" applyProtection="1">
      <protection hidden="1"/>
    </xf>
    <xf numFmtId="0" fontId="9" fillId="4" borderId="40" xfId="0" applyFont="1" applyFill="1" applyBorder="1" applyAlignment="1" applyProtection="1">
      <alignment horizontal="center" vertical="center"/>
      <protection hidden="1"/>
    </xf>
    <xf numFmtId="0" fontId="9" fillId="4" borderId="32" xfId="0" applyFont="1" applyFill="1" applyBorder="1" applyAlignment="1" applyProtection="1">
      <alignment horizontal="center" vertical="center"/>
      <protection hidden="1"/>
    </xf>
    <xf numFmtId="0" fontId="7" fillId="4" borderId="30" xfId="0" applyFont="1" applyFill="1" applyBorder="1" applyAlignment="1" applyProtection="1">
      <alignment horizontal="left"/>
      <protection hidden="1"/>
    </xf>
    <xf numFmtId="0" fontId="7" fillId="4" borderId="43" xfId="0" applyFont="1" applyFill="1" applyBorder="1" applyAlignment="1" applyProtection="1">
      <alignment horizontal="left"/>
      <protection hidden="1"/>
    </xf>
    <xf numFmtId="0" fontId="8" fillId="3" borderId="0" xfId="0" applyFont="1" applyFill="1" applyAlignment="1" applyProtection="1">
      <alignment horizontal="left" vertical="center" wrapText="1"/>
      <protection hidden="1"/>
    </xf>
    <xf numFmtId="0" fontId="7" fillId="4" borderId="28" xfId="0" applyFont="1" applyFill="1" applyBorder="1" applyAlignment="1" applyProtection="1">
      <alignment horizontal="left"/>
      <protection hidden="1"/>
    </xf>
    <xf numFmtId="0" fontId="7" fillId="4" borderId="39" xfId="0" applyFont="1" applyFill="1" applyBorder="1" applyAlignment="1" applyProtection="1">
      <alignment horizontal="left"/>
      <protection hidden="1"/>
    </xf>
    <xf numFmtId="0" fontId="7" fillId="4" borderId="29" xfId="0" applyFont="1" applyFill="1" applyBorder="1" applyAlignment="1" applyProtection="1">
      <alignment horizontal="left"/>
      <protection hidden="1"/>
    </xf>
    <xf numFmtId="0" fontId="7" fillId="4" borderId="44" xfId="0" applyFont="1" applyFill="1" applyBorder="1" applyAlignment="1" applyProtection="1">
      <alignment horizontal="left"/>
      <protection hidden="1"/>
    </xf>
    <xf numFmtId="0" fontId="7" fillId="4" borderId="15" xfId="0" applyFont="1" applyFill="1" applyBorder="1" applyProtection="1">
      <protection hidden="1"/>
    </xf>
    <xf numFmtId="0" fontId="7" fillId="4" borderId="17" xfId="0" applyFont="1" applyFill="1" applyBorder="1" applyProtection="1">
      <protection hidden="1"/>
    </xf>
    <xf numFmtId="0" fontId="7" fillId="4" borderId="21" xfId="0" applyFont="1" applyFill="1" applyBorder="1" applyProtection="1">
      <protection hidden="1"/>
    </xf>
    <xf numFmtId="0" fontId="7" fillId="4" borderId="4" xfId="0" applyFont="1" applyFill="1" applyBorder="1" applyProtection="1">
      <protection hidden="1"/>
    </xf>
    <xf numFmtId="167" fontId="7" fillId="4" borderId="15" xfId="0" applyNumberFormat="1" applyFont="1" applyFill="1" applyBorder="1" applyAlignment="1" applyProtection="1">
      <alignment horizontal="center"/>
      <protection hidden="1"/>
    </xf>
    <xf numFmtId="167" fontId="7" fillId="4" borderId="2" xfId="0" applyNumberFormat="1" applyFont="1" applyFill="1" applyBorder="1" applyAlignment="1" applyProtection="1">
      <alignment horizontal="center"/>
      <protection hidden="1"/>
    </xf>
    <xf numFmtId="0" fontId="8" fillId="4" borderId="12" xfId="0" applyFont="1" applyFill="1" applyBorder="1" applyAlignment="1" applyProtection="1">
      <alignment horizontal="center" vertical="center" wrapText="1"/>
      <protection hidden="1"/>
    </xf>
    <xf numFmtId="0" fontId="8" fillId="4" borderId="34" xfId="0" applyFont="1" applyFill="1" applyBorder="1" applyAlignment="1" applyProtection="1">
      <alignment horizontal="center" vertical="center" wrapText="1"/>
      <protection hidden="1"/>
    </xf>
    <xf numFmtId="167" fontId="7" fillId="4" borderId="17" xfId="0" applyNumberFormat="1" applyFont="1" applyFill="1" applyBorder="1" applyAlignment="1" applyProtection="1">
      <alignment horizontal="center"/>
      <protection hidden="1"/>
    </xf>
    <xf numFmtId="2" fontId="7" fillId="0" borderId="15" xfId="0" applyNumberFormat="1" applyFont="1" applyFill="1" applyBorder="1" applyAlignment="1" applyProtection="1">
      <alignment horizontal="center"/>
    </xf>
    <xf numFmtId="2" fontId="7" fillId="5" borderId="16" xfId="0" applyNumberFormat="1" applyFont="1" applyFill="1" applyBorder="1" applyAlignment="1" applyProtection="1">
      <alignment horizontal="center"/>
    </xf>
    <xf numFmtId="2" fontId="7" fillId="5" borderId="2" xfId="0" applyNumberFormat="1" applyFont="1" applyFill="1" applyBorder="1" applyAlignment="1" applyProtection="1">
      <alignment horizontal="center"/>
    </xf>
    <xf numFmtId="2" fontId="7" fillId="0" borderId="18" xfId="0" applyNumberFormat="1" applyFont="1" applyFill="1" applyBorder="1" applyAlignment="1" applyProtection="1">
      <alignment horizontal="center"/>
    </xf>
    <xf numFmtId="2" fontId="7" fillId="5" borderId="19" xfId="0" applyNumberFormat="1" applyFont="1" applyFill="1" applyBorder="1" applyAlignment="1" applyProtection="1">
      <alignment horizontal="center"/>
    </xf>
    <xf numFmtId="2" fontId="7" fillId="5" borderId="3" xfId="0" applyNumberFormat="1" applyFont="1" applyFill="1" applyBorder="1" applyAlignment="1" applyProtection="1">
      <alignment horizontal="center"/>
    </xf>
    <xf numFmtId="0" fontId="8" fillId="4" borderId="12" xfId="0" applyFont="1" applyFill="1" applyBorder="1" applyAlignment="1" applyProtection="1">
      <alignment horizontal="center" vertical="center"/>
      <protection hidden="1"/>
    </xf>
    <xf numFmtId="0" fontId="8" fillId="4" borderId="34" xfId="0" applyFont="1" applyFill="1" applyBorder="1" applyAlignment="1" applyProtection="1">
      <alignment horizontal="center" vertical="center"/>
      <protection hidden="1"/>
    </xf>
    <xf numFmtId="0" fontId="7" fillId="5" borderId="5" xfId="0" applyFont="1" applyFill="1" applyBorder="1" applyAlignment="1" applyProtection="1">
      <alignment horizontal="center"/>
    </xf>
    <xf numFmtId="0" fontId="7" fillId="5" borderId="26" xfId="0" applyFont="1" applyFill="1" applyBorder="1" applyAlignment="1" applyProtection="1">
      <alignment horizontal="center"/>
    </xf>
    <xf numFmtId="0" fontId="9" fillId="4" borderId="12" xfId="0" applyFont="1" applyFill="1" applyBorder="1" applyAlignment="1" applyProtection="1">
      <alignment horizontal="center" vertical="center"/>
      <protection hidden="1"/>
    </xf>
    <xf numFmtId="0" fontId="9" fillId="4" borderId="34" xfId="0" applyFont="1" applyFill="1" applyBorder="1" applyAlignment="1" applyProtection="1">
      <alignment horizontal="center" vertical="center"/>
      <protection hidden="1"/>
    </xf>
    <xf numFmtId="0" fontId="7" fillId="5" borderId="18" xfId="0" applyFont="1" applyFill="1" applyBorder="1" applyAlignment="1" applyProtection="1">
      <alignment horizontal="left"/>
    </xf>
    <xf numFmtId="0" fontId="7" fillId="5" borderId="3" xfId="0" applyFont="1" applyFill="1" applyBorder="1" applyAlignment="1" applyProtection="1">
      <alignment horizontal="left"/>
    </xf>
    <xf numFmtId="167" fontId="7" fillId="5" borderId="7" xfId="0" applyNumberFormat="1" applyFont="1" applyFill="1" applyBorder="1" applyAlignment="1" applyProtection="1">
      <alignment horizontal="center"/>
    </xf>
    <xf numFmtId="167" fontId="7" fillId="5" borderId="33" xfId="0" applyNumberFormat="1" applyFont="1" applyFill="1" applyBorder="1" applyAlignment="1" applyProtection="1">
      <alignment horizontal="center"/>
    </xf>
    <xf numFmtId="0" fontId="7" fillId="4" borderId="2" xfId="0" applyFont="1" applyFill="1" applyBorder="1" applyProtection="1">
      <protection hidden="1"/>
    </xf>
    <xf numFmtId="0" fontId="8" fillId="3" borderId="14" xfId="0" applyFont="1" applyFill="1" applyBorder="1" applyAlignment="1" applyProtection="1">
      <alignment horizontal="left"/>
      <protection hidden="1"/>
    </xf>
    <xf numFmtId="0" fontId="7" fillId="5" borderId="21" xfId="0" applyFont="1" applyFill="1" applyBorder="1" applyAlignment="1" applyProtection="1">
      <alignment horizontal="left"/>
    </xf>
    <xf numFmtId="0" fontId="7" fillId="5" borderId="4" xfId="0" applyFont="1" applyFill="1" applyBorder="1" applyAlignment="1" applyProtection="1">
      <alignment horizontal="left"/>
    </xf>
    <xf numFmtId="167" fontId="7" fillId="5" borderId="9" xfId="0" applyNumberFormat="1" applyFont="1" applyFill="1" applyBorder="1" applyAlignment="1" applyProtection="1">
      <alignment horizontal="center"/>
    </xf>
    <xf numFmtId="167" fontId="7" fillId="5" borderId="31" xfId="0" applyNumberFormat="1" applyFont="1" applyFill="1" applyBorder="1" applyAlignment="1" applyProtection="1">
      <alignment horizontal="center"/>
    </xf>
    <xf numFmtId="2" fontId="7" fillId="0" borderId="21" xfId="0" applyNumberFormat="1" applyFont="1" applyFill="1" applyBorder="1" applyAlignment="1" applyProtection="1">
      <alignment horizontal="center"/>
    </xf>
    <xf numFmtId="2" fontId="7" fillId="5" borderId="22" xfId="0" applyNumberFormat="1" applyFont="1" applyFill="1" applyBorder="1" applyAlignment="1" applyProtection="1">
      <alignment horizontal="center"/>
    </xf>
    <xf numFmtId="2" fontId="7" fillId="5" borderId="4" xfId="0" applyNumberFormat="1" applyFont="1" applyFill="1" applyBorder="1" applyAlignment="1" applyProtection="1">
      <alignment horizontal="center"/>
    </xf>
    <xf numFmtId="167" fontId="7" fillId="4" borderId="21" xfId="0" applyNumberFormat="1" applyFont="1" applyFill="1" applyBorder="1" applyAlignment="1" applyProtection="1">
      <alignment horizontal="center"/>
      <protection hidden="1"/>
    </xf>
    <xf numFmtId="167" fontId="7" fillId="4" borderId="23" xfId="0" applyNumberFormat="1" applyFont="1" applyFill="1" applyBorder="1" applyAlignment="1" applyProtection="1">
      <alignment horizontal="center"/>
      <protection hidden="1"/>
    </xf>
    <xf numFmtId="0" fontId="3" fillId="3" borderId="14" xfId="0" applyFont="1" applyFill="1" applyBorder="1" applyAlignment="1" applyProtection="1">
      <alignment horizontal="center"/>
      <protection hidden="1"/>
    </xf>
    <xf numFmtId="167" fontId="7" fillId="4" borderId="4" xfId="0" applyNumberFormat="1" applyFont="1" applyFill="1" applyBorder="1" applyAlignment="1" applyProtection="1">
      <alignment horizontal="center"/>
      <protection hidden="1"/>
    </xf>
    <xf numFmtId="0" fontId="0" fillId="3" borderId="0" xfId="0" applyFont="1" applyFill="1" applyBorder="1" applyAlignment="1">
      <alignment horizontal="center" vertical="center"/>
    </xf>
    <xf numFmtId="0" fontId="7" fillId="4" borderId="23" xfId="0" applyFont="1" applyFill="1" applyBorder="1" applyProtection="1">
      <protection hidden="1"/>
    </xf>
    <xf numFmtId="0" fontId="19" fillId="3" borderId="0" xfId="0" applyFont="1" applyFill="1" applyAlignment="1" applyProtection="1">
      <alignment horizontal="center"/>
      <protection hidden="1"/>
    </xf>
    <xf numFmtId="0" fontId="8" fillId="3" borderId="0" xfId="0" applyFont="1" applyFill="1" applyAlignment="1">
      <alignment horizontal="right"/>
    </xf>
    <xf numFmtId="0" fontId="7" fillId="5" borderId="14" xfId="0" applyFont="1" applyFill="1" applyBorder="1" applyAlignment="1" applyProtection="1"/>
    <xf numFmtId="0" fontId="7" fillId="5" borderId="15" xfId="0" applyFont="1" applyFill="1" applyBorder="1" applyAlignment="1" applyProtection="1">
      <alignment horizontal="left"/>
    </xf>
    <xf numFmtId="0" fontId="7" fillId="5" borderId="2" xfId="0" applyFont="1" applyFill="1" applyBorder="1" applyAlignment="1" applyProtection="1">
      <alignment horizontal="left"/>
    </xf>
    <xf numFmtId="167" fontId="7" fillId="5" borderId="26" xfId="0" applyNumberFormat="1" applyFont="1" applyFill="1" applyBorder="1" applyAlignment="1" applyProtection="1">
      <alignment horizontal="center"/>
    </xf>
    <xf numFmtId="167" fontId="7" fillId="5" borderId="36" xfId="0" applyNumberFormat="1" applyFont="1" applyFill="1" applyBorder="1" applyAlignment="1" applyProtection="1">
      <alignment horizontal="center"/>
    </xf>
    <xf numFmtId="0" fontId="8" fillId="4" borderId="38" xfId="0" applyFont="1" applyFill="1" applyBorder="1" applyAlignment="1" applyProtection="1">
      <alignment horizontal="center" vertical="center"/>
      <protection hidden="1"/>
    </xf>
    <xf numFmtId="167" fontId="11" fillId="5" borderId="14" xfId="0" applyNumberFormat="1" applyFont="1" applyFill="1" applyBorder="1" applyAlignment="1" applyProtection="1">
      <alignment horizontal="center"/>
    </xf>
    <xf numFmtId="167" fontId="12" fillId="3" borderId="14" xfId="0" applyNumberFormat="1" applyFont="1" applyFill="1" applyBorder="1" applyAlignment="1" applyProtection="1">
      <alignment horizontal="center"/>
      <protection hidden="1"/>
    </xf>
    <xf numFmtId="0" fontId="13" fillId="3" borderId="0" xfId="0" applyFont="1" applyFill="1" applyProtection="1">
      <protection hidden="1"/>
    </xf>
    <xf numFmtId="0" fontId="11" fillId="5" borderId="14" xfId="0" applyFont="1" applyFill="1" applyBorder="1" applyProtection="1"/>
    <xf numFmtId="0" fontId="13" fillId="3" borderId="0" xfId="0" applyFont="1" applyFill="1" applyAlignment="1" applyProtection="1">
      <alignment horizontal="left" vertical="center" wrapText="1"/>
      <protection hidden="1"/>
    </xf>
    <xf numFmtId="0" fontId="14" fillId="3" borderId="0" xfId="0" applyFont="1" applyFill="1" applyAlignment="1" applyProtection="1">
      <alignment horizontal="left" wrapText="1"/>
      <protection hidden="1"/>
    </xf>
    <xf numFmtId="0" fontId="12" fillId="3" borderId="0" xfId="0" applyFont="1" applyFill="1" applyAlignment="1" applyProtection="1">
      <alignment horizontal="center"/>
      <protection hidden="1"/>
    </xf>
    <xf numFmtId="0" fontId="11" fillId="5" borderId="14" xfId="0" applyFont="1" applyFill="1" applyBorder="1" applyAlignment="1" applyProtection="1">
      <alignment horizontal="center"/>
    </xf>
    <xf numFmtId="0" fontId="17" fillId="3" borderId="0" xfId="0" applyFont="1" applyFill="1" applyAlignment="1" applyProtection="1">
      <alignment horizontal="left" wrapText="1"/>
      <protection hidden="1"/>
    </xf>
    <xf numFmtId="0" fontId="13" fillId="3" borderId="0" xfId="0" applyFont="1" applyFill="1" applyAlignment="1" applyProtection="1">
      <alignment horizontal="left" vertical="center"/>
      <protection hidden="1"/>
    </xf>
  </cellXfs>
  <cellStyles count="2">
    <cellStyle name="Гиперссылка" xfId="1" builtinId="8"/>
    <cellStyle name="Обычный" xfId="0" builtinId="0"/>
  </cellStyles>
  <dxfs count="3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b/>
        <i val="0"/>
        <color rgb="FFFF0000"/>
        <name val="Cambria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Button" lockText="1"/>
</file>

<file path=xl/ctrlProps/ctrlProp10.xml><?xml version="1.0" encoding="utf-8"?>
<formControlPr xmlns="http://schemas.microsoft.com/office/spreadsheetml/2009/9/main" objectType="Button" lockText="1"/>
</file>

<file path=xl/ctrlProps/ctrlProp11.xml><?xml version="1.0" encoding="utf-8"?>
<formControlPr xmlns="http://schemas.microsoft.com/office/spreadsheetml/2009/9/main" objectType="Button" lockText="1"/>
</file>

<file path=xl/ctrlProps/ctrlProp12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NUL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NUL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NUL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NUL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617220</xdr:colOff>
      <xdr:row>11</xdr:row>
      <xdr:rowOff>167640</xdr:rowOff>
    </xdr:from>
    <xdr:to>
      <xdr:col>7</xdr:col>
      <xdr:colOff>144780</xdr:colOff>
      <xdr:row>14</xdr:row>
      <xdr:rowOff>45720</xdr:rowOff>
    </xdr:to>
    <xdr:pic>
      <xdr:nvPicPr>
        <xdr:cNvPr id="16624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01440" y="2758440"/>
          <a:ext cx="1463040" cy="434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617220</xdr:colOff>
      <xdr:row>14</xdr:row>
      <xdr:rowOff>144780</xdr:rowOff>
    </xdr:from>
    <xdr:to>
      <xdr:col>7</xdr:col>
      <xdr:colOff>594360</xdr:colOff>
      <xdr:row>18</xdr:row>
      <xdr:rowOff>22860</xdr:rowOff>
    </xdr:to>
    <xdr:pic>
      <xdr:nvPicPr>
        <xdr:cNvPr id="16625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01440" y="3291840"/>
          <a:ext cx="191262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617220</xdr:colOff>
      <xdr:row>18</xdr:row>
      <xdr:rowOff>68580</xdr:rowOff>
    </xdr:from>
    <xdr:to>
      <xdr:col>8</xdr:col>
      <xdr:colOff>91440</xdr:colOff>
      <xdr:row>20</xdr:row>
      <xdr:rowOff>160020</xdr:rowOff>
    </xdr:to>
    <xdr:pic>
      <xdr:nvPicPr>
        <xdr:cNvPr id="16626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01440" y="3947160"/>
          <a:ext cx="2095500" cy="4419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114300</xdr:colOff>
          <xdr:row>1</xdr:row>
          <xdr:rowOff>85725</xdr:rowOff>
        </xdr:from>
        <xdr:to>
          <xdr:col>1</xdr:col>
          <xdr:colOff>1543050</xdr:colOff>
          <xdr:row>2</xdr:row>
          <xdr:rowOff>142875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Вывести на печать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95250</xdr:colOff>
          <xdr:row>1</xdr:row>
          <xdr:rowOff>95250</xdr:rowOff>
        </xdr:from>
        <xdr:to>
          <xdr:col>14</xdr:col>
          <xdr:colOff>0</xdr:colOff>
          <xdr:row>2</xdr:row>
          <xdr:rowOff>142875</xdr:rowOff>
        </xdr:to>
        <xdr:sp macro="" textlink="">
          <xdr:nvSpPr>
            <xdr:cNvPr id="13040" name="Button 1776" hidden="1">
              <a:extLst>
                <a:ext uri="{63B3BB69-23CF-44E3-9099-C40C66FF867C}">
                  <a14:compatExt spid="_x0000_s13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Сохранить в файл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22860</xdr:colOff>
      <xdr:row>5</xdr:row>
      <xdr:rowOff>198120</xdr:rowOff>
    </xdr:from>
    <xdr:to>
      <xdr:col>15</xdr:col>
      <xdr:colOff>0</xdr:colOff>
      <xdr:row>5</xdr:row>
      <xdr:rowOff>746760</xdr:rowOff>
    </xdr:to>
    <xdr:pic>
      <xdr:nvPicPr>
        <xdr:cNvPr id="14327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173980" y="1661160"/>
          <a:ext cx="1592580" cy="5486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22860</xdr:colOff>
      <xdr:row>5</xdr:row>
      <xdr:rowOff>198120</xdr:rowOff>
    </xdr:from>
    <xdr:to>
      <xdr:col>16</xdr:col>
      <xdr:colOff>624840</xdr:colOff>
      <xdr:row>5</xdr:row>
      <xdr:rowOff>586740</xdr:rowOff>
    </xdr:to>
    <xdr:pic>
      <xdr:nvPicPr>
        <xdr:cNvPr id="14328" name="Рисунок 2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812280" y="1661160"/>
          <a:ext cx="1249680" cy="3886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22860</xdr:colOff>
      <xdr:row>5</xdr:row>
      <xdr:rowOff>190500</xdr:rowOff>
    </xdr:from>
    <xdr:to>
      <xdr:col>22</xdr:col>
      <xdr:colOff>1905</xdr:colOff>
      <xdr:row>5</xdr:row>
      <xdr:rowOff>601980</xdr:rowOff>
    </xdr:to>
    <xdr:pic>
      <xdr:nvPicPr>
        <xdr:cNvPr id="14329" name="Рисунок 3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178540" y="1653540"/>
          <a:ext cx="1737360" cy="4114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85725</xdr:colOff>
          <xdr:row>2</xdr:row>
          <xdr:rowOff>95250</xdr:rowOff>
        </xdr:from>
        <xdr:to>
          <xdr:col>1</xdr:col>
          <xdr:colOff>695325</xdr:colOff>
          <xdr:row>3</xdr:row>
          <xdr:rowOff>390525</xdr:rowOff>
        </xdr:to>
        <xdr:sp macro="" textlink="">
          <xdr:nvSpPr>
            <xdr:cNvPr id="10263" name="Button 23" hidden="1">
              <a:extLst>
                <a:ext uri="{63B3BB69-23CF-44E3-9099-C40C66FF867C}">
                  <a14:compatExt spid="_x0000_s102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Вывести на печать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781050</xdr:colOff>
          <xdr:row>3</xdr:row>
          <xdr:rowOff>66675</xdr:rowOff>
        </xdr:from>
        <xdr:to>
          <xdr:col>4</xdr:col>
          <xdr:colOff>1162050</xdr:colOff>
          <xdr:row>3</xdr:row>
          <xdr:rowOff>352425</xdr:rowOff>
        </xdr:to>
        <xdr:sp macro="" textlink="">
          <xdr:nvSpPr>
            <xdr:cNvPr id="10415" name="Button 175" hidden="1">
              <a:extLst>
                <a:ext uri="{63B3BB69-23CF-44E3-9099-C40C66FF867C}">
                  <a14:compatExt spid="_x0000_s104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-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276225</xdr:colOff>
          <xdr:row>3</xdr:row>
          <xdr:rowOff>57150</xdr:rowOff>
        </xdr:from>
        <xdr:to>
          <xdr:col>4</xdr:col>
          <xdr:colOff>657225</xdr:colOff>
          <xdr:row>3</xdr:row>
          <xdr:rowOff>342900</xdr:rowOff>
        </xdr:to>
        <xdr:sp macro="" textlink="">
          <xdr:nvSpPr>
            <xdr:cNvPr id="10416" name="Button 176" hidden="1">
              <a:extLst>
                <a:ext uri="{63B3BB69-23CF-44E3-9099-C40C66FF867C}">
                  <a14:compatExt spid="_x0000_s104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+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57150</xdr:colOff>
          <xdr:row>3</xdr:row>
          <xdr:rowOff>9525</xdr:rowOff>
        </xdr:from>
        <xdr:to>
          <xdr:col>4</xdr:col>
          <xdr:colOff>0</xdr:colOff>
          <xdr:row>3</xdr:row>
          <xdr:rowOff>390525</xdr:rowOff>
        </xdr:to>
        <xdr:sp macro="" textlink="">
          <xdr:nvSpPr>
            <xdr:cNvPr id="13819" name="Button 1531" hidden="1">
              <a:extLst>
                <a:ext uri="{63B3BB69-23CF-44E3-9099-C40C66FF867C}">
                  <a14:compatExt spid="_x0000_s138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Сохранить в файл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45720</xdr:colOff>
      <xdr:row>49</xdr:row>
      <xdr:rowOff>45720</xdr:rowOff>
    </xdr:from>
    <xdr:to>
      <xdr:col>10</xdr:col>
      <xdr:colOff>632460</xdr:colOff>
      <xdr:row>51</xdr:row>
      <xdr:rowOff>167640</xdr:rowOff>
    </xdr:to>
    <xdr:pic>
      <xdr:nvPicPr>
        <xdr:cNvPr id="15050" name="Рисунок 4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48300" y="10157460"/>
          <a:ext cx="2506980" cy="487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45720</xdr:colOff>
      <xdr:row>52</xdr:row>
      <xdr:rowOff>68580</xdr:rowOff>
    </xdr:from>
    <xdr:to>
      <xdr:col>9</xdr:col>
      <xdr:colOff>243840</xdr:colOff>
      <xdr:row>54</xdr:row>
      <xdr:rowOff>137160</xdr:rowOff>
    </xdr:to>
    <xdr:pic>
      <xdr:nvPicPr>
        <xdr:cNvPr id="15051" name="Рисунок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48300" y="10736580"/>
          <a:ext cx="147828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45720</xdr:colOff>
      <xdr:row>55</xdr:row>
      <xdr:rowOff>7620</xdr:rowOff>
    </xdr:from>
    <xdr:to>
      <xdr:col>10</xdr:col>
      <xdr:colOff>60960</xdr:colOff>
      <xdr:row>58</xdr:row>
      <xdr:rowOff>68580</xdr:rowOff>
    </xdr:to>
    <xdr:pic>
      <xdr:nvPicPr>
        <xdr:cNvPr id="15052" name="Рисунок 6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48300" y="11201400"/>
          <a:ext cx="1935480" cy="617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45720</xdr:colOff>
      <xdr:row>58</xdr:row>
      <xdr:rowOff>121920</xdr:rowOff>
    </xdr:from>
    <xdr:to>
      <xdr:col>10</xdr:col>
      <xdr:colOff>236220</xdr:colOff>
      <xdr:row>60</xdr:row>
      <xdr:rowOff>190500</xdr:rowOff>
    </xdr:to>
    <xdr:pic>
      <xdr:nvPicPr>
        <xdr:cNvPr id="15053" name="Рисунок 7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48300" y="11871960"/>
          <a:ext cx="2110740" cy="472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114300</xdr:colOff>
          <xdr:row>1</xdr:row>
          <xdr:rowOff>85725</xdr:rowOff>
        </xdr:from>
        <xdr:to>
          <xdr:col>1</xdr:col>
          <xdr:colOff>876300</xdr:colOff>
          <xdr:row>2</xdr:row>
          <xdr:rowOff>133350</xdr:rowOff>
        </xdr:to>
        <xdr:sp macro="" textlink="">
          <xdr:nvSpPr>
            <xdr:cNvPr id="4104" name="Button8" hidden="1">
              <a:extLst>
                <a:ext uri="{63B3BB69-23CF-44E3-9099-C40C66FF867C}">
                  <a14:compatExt spid="_x0000_s41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Вывести на печать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1066800</xdr:colOff>
          <xdr:row>1</xdr:row>
          <xdr:rowOff>95250</xdr:rowOff>
        </xdr:from>
        <xdr:to>
          <xdr:col>2</xdr:col>
          <xdr:colOff>1066800</xdr:colOff>
          <xdr:row>2</xdr:row>
          <xdr:rowOff>133350</xdr:rowOff>
        </xdr:to>
        <xdr:sp macro="" textlink="">
          <xdr:nvSpPr>
            <xdr:cNvPr id="14375" name="Button 2087" hidden="1">
              <a:extLst>
                <a:ext uri="{63B3BB69-23CF-44E3-9099-C40C66FF867C}">
                  <a14:compatExt spid="_x0000_s143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Сохранить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15</xdr:row>
      <xdr:rowOff>121920</xdr:rowOff>
    </xdr:from>
    <xdr:to>
      <xdr:col>8</xdr:col>
      <xdr:colOff>388620</xdr:colOff>
      <xdr:row>16</xdr:row>
      <xdr:rowOff>198120</xdr:rowOff>
    </xdr:to>
    <xdr:pic>
      <xdr:nvPicPr>
        <xdr:cNvPr id="7867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69080" y="3444240"/>
          <a:ext cx="1638300" cy="312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114300</xdr:colOff>
          <xdr:row>1</xdr:row>
          <xdr:rowOff>85725</xdr:rowOff>
        </xdr:from>
        <xdr:to>
          <xdr:col>2</xdr:col>
          <xdr:colOff>9525</xdr:colOff>
          <xdr:row>2</xdr:row>
          <xdr:rowOff>152400</xdr:rowOff>
        </xdr:to>
        <xdr:sp macro="" textlink="">
          <xdr:nvSpPr>
            <xdr:cNvPr id="7172" name="Button 4" hidden="1">
              <a:extLst>
                <a:ext uri="{63B3BB69-23CF-44E3-9099-C40C66FF867C}">
                  <a14:compatExt spid="_x0000_s71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Вывести на печать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438150</xdr:colOff>
          <xdr:row>2</xdr:row>
          <xdr:rowOff>161925</xdr:rowOff>
        </xdr:from>
        <xdr:to>
          <xdr:col>1</xdr:col>
          <xdr:colOff>561975</xdr:colOff>
          <xdr:row>4</xdr:row>
          <xdr:rowOff>47625</xdr:rowOff>
        </xdr:to>
        <xdr:sp macro="" textlink="">
          <xdr:nvSpPr>
            <xdr:cNvPr id="7699" name="Button 531" hidden="1">
              <a:extLst>
                <a:ext uri="{63B3BB69-23CF-44E3-9099-C40C66FF867C}">
                  <a14:compatExt spid="_x0000_s76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Сохранить</a:t>
              </a:r>
            </a:p>
          </xdr:txBody>
        </xdr:sp>
        <xdr:clientData fPrintsWithSheet="0"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15</xdr:row>
      <xdr:rowOff>114300</xdr:rowOff>
    </xdr:from>
    <xdr:to>
      <xdr:col>8</xdr:col>
      <xdr:colOff>480060</xdr:colOff>
      <xdr:row>16</xdr:row>
      <xdr:rowOff>198120</xdr:rowOff>
    </xdr:to>
    <xdr:pic>
      <xdr:nvPicPr>
        <xdr:cNvPr id="8890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69080" y="3436620"/>
          <a:ext cx="1729740" cy="320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114300</xdr:colOff>
          <xdr:row>1</xdr:row>
          <xdr:rowOff>85725</xdr:rowOff>
        </xdr:from>
        <xdr:to>
          <xdr:col>2</xdr:col>
          <xdr:colOff>9525</xdr:colOff>
          <xdr:row>2</xdr:row>
          <xdr:rowOff>152400</xdr:rowOff>
        </xdr:to>
        <xdr:sp macro="" textlink="">
          <xdr:nvSpPr>
            <xdr:cNvPr id="8197" name="Button 5" hidden="1">
              <a:extLst>
                <a:ext uri="{63B3BB69-23CF-44E3-9099-C40C66FF867C}">
                  <a14:compatExt spid="_x0000_s81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Вывести на печать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495300</xdr:colOff>
          <xdr:row>2</xdr:row>
          <xdr:rowOff>161925</xdr:rowOff>
        </xdr:from>
        <xdr:to>
          <xdr:col>1</xdr:col>
          <xdr:colOff>609600</xdr:colOff>
          <xdr:row>4</xdr:row>
          <xdr:rowOff>47625</xdr:rowOff>
        </xdr:to>
        <xdr:sp macro="" textlink="">
          <xdr:nvSpPr>
            <xdr:cNvPr id="8726" name="Button 534" hidden="1">
              <a:extLst>
                <a:ext uri="{63B3BB69-23CF-44E3-9099-C40C66FF867C}">
                  <a14:compatExt spid="_x0000_s87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ru-RU" sz="1200" b="1" i="0" u="none" strike="noStrike" baseline="0">
                  <a:solidFill>
                    <a:srgbClr val="000000"/>
                  </a:solidFill>
                  <a:latin typeface="Times New Roman"/>
                  <a:cs typeface="Times New Roman"/>
                </a:rPr>
                <a:t>Сохранить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5.xml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gks.ru/wps/wcm/connect/rosstat_main/rosstat/ru/statistics/tariffs/" TargetMode="External"/><Relationship Id="rId6" Type="http://schemas.openxmlformats.org/officeDocument/2006/relationships/ctrlProp" Target="../ctrlProps/ctrlProp8.xml"/><Relationship Id="rId5" Type="http://schemas.openxmlformats.org/officeDocument/2006/relationships/ctrlProp" Target="../ctrlProps/ctrlProp7.xml"/><Relationship Id="rId4" Type="http://schemas.openxmlformats.org/officeDocument/2006/relationships/vmlDrawing" Target="../drawings/vmlDrawing3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U13"/>
  <sheetViews>
    <sheetView workbookViewId="0">
      <selection activeCell="A6" sqref="A6:Q6"/>
    </sheetView>
  </sheetViews>
  <sheetFormatPr defaultColWidth="9.140625" defaultRowHeight="15" x14ac:dyDescent="0.25"/>
  <cols>
    <col min="1" max="7" width="9.140625" style="1"/>
    <col min="8" max="8" width="9.42578125" style="1" customWidth="1"/>
    <col min="9" max="16384" width="9.140625" style="1"/>
  </cols>
  <sheetData>
    <row r="1" spans="1:21" x14ac:dyDescent="0.25">
      <c r="A1" s="40"/>
    </row>
    <row r="3" spans="1:21" ht="20.25" x14ac:dyDescent="0.25">
      <c r="B3" s="130" t="s">
        <v>10</v>
      </c>
      <c r="C3" s="130"/>
      <c r="D3" s="130"/>
      <c r="E3" s="130"/>
      <c r="F3" s="130"/>
      <c r="G3" s="130"/>
      <c r="H3" s="130"/>
      <c r="I3" s="130"/>
    </row>
    <row r="5" spans="1:21" s="20" customFormat="1" ht="18.75" x14ac:dyDescent="0.3">
      <c r="A5" s="128" t="s">
        <v>140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  <c r="O5" s="128"/>
      <c r="P5" s="21"/>
      <c r="Q5" s="128" t="s">
        <v>99</v>
      </c>
      <c r="R5" s="128"/>
      <c r="S5" s="128"/>
      <c r="T5" s="128"/>
    </row>
    <row r="6" spans="1:21" s="20" customFormat="1" ht="18.75" x14ac:dyDescent="0.3">
      <c r="A6" s="128" t="s">
        <v>142</v>
      </c>
      <c r="B6" s="128"/>
      <c r="C6" s="128"/>
      <c r="D6" s="128"/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U6" s="21"/>
    </row>
    <row r="7" spans="1:21" s="20" customFormat="1" ht="18.75" x14ac:dyDescent="0.3">
      <c r="A7" s="128" t="s">
        <v>13</v>
      </c>
      <c r="B7" s="128"/>
      <c r="C7" s="128"/>
      <c r="D7" s="128"/>
      <c r="E7" s="128"/>
      <c r="F7" s="128"/>
      <c r="G7" s="128"/>
      <c r="H7" s="21"/>
      <c r="I7" s="21"/>
      <c r="J7" s="21"/>
      <c r="K7" s="21"/>
    </row>
    <row r="8" spans="1:21" s="20" customFormat="1" ht="18.75" x14ac:dyDescent="0.3">
      <c r="A8" s="128" t="s">
        <v>14</v>
      </c>
      <c r="B8" s="128"/>
      <c r="C8" s="128"/>
      <c r="D8" s="128"/>
      <c r="E8" s="128"/>
      <c r="F8" s="128"/>
      <c r="G8" s="21"/>
      <c r="H8" s="21"/>
      <c r="I8" s="21"/>
      <c r="J8" s="21"/>
    </row>
    <row r="11" spans="1:21" ht="15.75" x14ac:dyDescent="0.25">
      <c r="A11" s="129" t="s">
        <v>112</v>
      </c>
      <c r="B11" s="129"/>
      <c r="C11" s="129"/>
      <c r="D11" s="129"/>
      <c r="E11" s="129"/>
      <c r="F11" s="129"/>
    </row>
    <row r="12" spans="1:21" ht="47.25" customHeight="1" x14ac:dyDescent="0.25">
      <c r="A12" s="129" t="s">
        <v>15</v>
      </c>
      <c r="B12" s="129"/>
      <c r="C12" s="129"/>
      <c r="D12" s="129"/>
      <c r="E12" s="129"/>
      <c r="F12" s="129"/>
    </row>
    <row r="13" spans="1:21" ht="78" customHeight="1" x14ac:dyDescent="0.25">
      <c r="A13" s="129" t="s">
        <v>16</v>
      </c>
      <c r="B13" s="129"/>
      <c r="C13" s="129"/>
      <c r="D13" s="129"/>
      <c r="E13" s="129"/>
      <c r="F13" s="129"/>
    </row>
  </sheetData>
  <sheetProtection formatCells="0" formatColumns="0" formatRows="0" sort="0" autoFilter="0" pivotTables="0"/>
  <mergeCells count="9">
    <mergeCell ref="A6:Q6"/>
    <mergeCell ref="A12:F12"/>
    <mergeCell ref="A13:F13"/>
    <mergeCell ref="A11:F11"/>
    <mergeCell ref="B3:I3"/>
    <mergeCell ref="Q5:T5"/>
    <mergeCell ref="A7:G7"/>
    <mergeCell ref="A5:O5"/>
    <mergeCell ref="A8:F8"/>
  </mergeCells>
  <dataValidations count="2">
    <dataValidation type="custom" allowBlank="1" showInputMessage="1" showErrorMessage="1" errorTitle="Внимание!" error="Ввод в данную ячейку запрещен!" sqref="R7:U65536 V1:IV1048576 A7 C1:I2 A12:F65536 A1:B4 C4:I4 J1:Q4 P7 G9:Q65536 L8:Q8 H7:O7 A9:F10 G8:J8 A8 Q7 U1:U5 R1:T4">
      <formula1>FALSE</formula1>
    </dataValidation>
    <dataValidation allowBlank="1" showInputMessage="1" showErrorMessage="1" errorTitle="Внимание!" error="Ввод в данную ячейку запрещен!" sqref="A11:F11"/>
  </dataValidations>
  <hyperlinks>
    <hyperlink ref="A7:G7" location="'Нормативный метод'!A1" display="3. Определение НМЦК нормативным методом"/>
    <hyperlink ref="A8:F8" location="'Тарифный метод'!A1" display="4. Определение НМЦК тарифным методом"/>
    <hyperlink ref="A5:K5" location="'Анализ рынка 1 предмет'!A1" display="1. Определение НМЦК методом сопоставимых рыночных цен (анализа рынка)"/>
    <hyperlink ref="A5" location="Лист3!A1" display="1. Определение НМЦК методом сопоставимых рыночных цен (анализа рынка)"/>
    <hyperlink ref="Q5:T5" location="'АР без корр. коэф. множество'!A1" display="с учетом множества позиций"/>
    <hyperlink ref="A5:O5" location="'АР без корр. коэф. 1 предмет'!A1" display="1. Определение НМЦК методом сопоставимых рыночных цен (анализа рынка) без корректирующих коэффициентов"/>
    <hyperlink ref="A6:J6" location="'Анализ рынка 1 предмет'!A1" display="2. Определение НМЦК методом сопоставимых рыночных цен (анализа рынка)"/>
    <hyperlink ref="A6:Q6" location="'Анализ рынка с корр. коэф.'!A1" display="2. Определение НМЦК методом сопоставимых рыночных цен (анализа рынка) с использованием корректирующих коэффициентов"/>
  </hyperlinks>
  <pageMargins left="0.7" right="0.7" top="0.75" bottom="0.75" header="0.3" footer="0.3"/>
  <pageSetup paperSize="9" scale="8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7">
    <pageSetUpPr fitToPage="1"/>
  </sheetPr>
  <dimension ref="A1:S45"/>
  <sheetViews>
    <sheetView zoomScale="80" zoomScaleNormal="80" workbookViewId="0">
      <selection activeCell="C5" sqref="C5:I5"/>
    </sheetView>
  </sheetViews>
  <sheetFormatPr defaultColWidth="9.140625" defaultRowHeight="15" x14ac:dyDescent="0.25"/>
  <cols>
    <col min="1" max="1" width="5" style="1" customWidth="1"/>
    <col min="2" max="2" width="27.140625" style="1" customWidth="1"/>
    <col min="3" max="4" width="7.85546875" style="1" customWidth="1"/>
    <col min="5" max="5" width="9.140625" style="1"/>
    <col min="6" max="6" width="10" style="1" customWidth="1"/>
    <col min="7" max="7" width="9.140625" style="1"/>
    <col min="8" max="8" width="10" style="1" customWidth="1"/>
    <col min="9" max="9" width="9.140625" style="1"/>
    <col min="10" max="10" width="14.28515625" style="1" customWidth="1"/>
    <col min="11" max="11" width="10" style="1" customWidth="1"/>
    <col min="12" max="12" width="9.140625" style="1"/>
    <col min="13" max="13" width="7" style="1" customWidth="1"/>
    <col min="14" max="15" width="7.140625" style="1" customWidth="1"/>
    <col min="16" max="18" width="10.140625" style="1" customWidth="1"/>
    <col min="19" max="19" width="10.140625" style="2" customWidth="1"/>
    <col min="20" max="21" width="10.140625" style="1" customWidth="1"/>
    <col min="22" max="16384" width="9.140625" style="1"/>
  </cols>
  <sheetData>
    <row r="1" spans="1:16" ht="15.75" x14ac:dyDescent="0.25">
      <c r="A1" s="151" t="s">
        <v>18</v>
      </c>
      <c r="B1" s="151"/>
    </row>
    <row r="2" spans="1:16" ht="21" customHeight="1" x14ac:dyDescent="0.25">
      <c r="C2" s="153" t="s">
        <v>12</v>
      </c>
      <c r="D2" s="153"/>
      <c r="E2" s="153"/>
      <c r="F2" s="153"/>
      <c r="G2" s="153"/>
      <c r="H2" s="153"/>
      <c r="I2" s="153"/>
      <c r="J2" s="153"/>
      <c r="K2" s="153"/>
    </row>
    <row r="3" spans="1:16" ht="21" customHeight="1" x14ac:dyDescent="0.25">
      <c r="C3" s="153"/>
      <c r="D3" s="153"/>
      <c r="E3" s="153"/>
      <c r="F3" s="153"/>
      <c r="G3" s="153"/>
      <c r="H3" s="153"/>
      <c r="I3" s="153"/>
      <c r="J3" s="153"/>
      <c r="K3" s="153"/>
    </row>
    <row r="4" spans="1:16" x14ac:dyDescent="0.25">
      <c r="D4" s="3"/>
    </row>
    <row r="5" spans="1:16" ht="15.75" thickBot="1" x14ac:dyDescent="0.3">
      <c r="A5" s="152" t="s">
        <v>21</v>
      </c>
      <c r="B5" s="152"/>
      <c r="C5" s="154" t="s">
        <v>172</v>
      </c>
      <c r="D5" s="154"/>
      <c r="E5" s="154"/>
      <c r="F5" s="154"/>
      <c r="G5" s="154"/>
      <c r="H5" s="154"/>
      <c r="I5" s="154"/>
      <c r="J5" s="26" t="s">
        <v>160</v>
      </c>
      <c r="K5" s="121"/>
      <c r="L5" s="26" t="s">
        <v>119</v>
      </c>
      <c r="M5" s="157"/>
      <c r="N5" s="157"/>
    </row>
    <row r="6" spans="1:16" x14ac:dyDescent="0.25">
      <c r="D6" s="3"/>
    </row>
    <row r="7" spans="1:16" x14ac:dyDescent="0.25">
      <c r="A7" s="23"/>
      <c r="B7" s="23"/>
      <c r="C7" s="23"/>
      <c r="D7" s="23"/>
      <c r="E7" s="23"/>
    </row>
    <row r="8" spans="1:16" x14ac:dyDescent="0.25">
      <c r="D8" s="3"/>
    </row>
    <row r="9" spans="1:16" x14ac:dyDescent="0.25">
      <c r="A9" s="158" t="s">
        <v>146</v>
      </c>
      <c r="B9" s="158"/>
      <c r="C9" s="158"/>
      <c r="D9" s="158"/>
      <c r="E9" s="158"/>
      <c r="F9" s="158"/>
      <c r="G9" s="158"/>
      <c r="H9" s="158"/>
      <c r="I9" s="158"/>
      <c r="J9" s="158"/>
      <c r="K9" s="158"/>
      <c r="L9" s="32"/>
      <c r="M9" s="32"/>
      <c r="N9" s="32"/>
      <c r="O9" s="32"/>
    </row>
    <row r="10" spans="1:16" ht="15.75" thickBot="1" x14ac:dyDescent="0.3">
      <c r="O10" s="4"/>
    </row>
    <row r="11" spans="1:16" ht="48.75" customHeight="1" thickBot="1" x14ac:dyDescent="0.3">
      <c r="A11" s="51" t="s">
        <v>111</v>
      </c>
      <c r="B11" s="52" t="s">
        <v>100</v>
      </c>
      <c r="C11" s="155" t="s">
        <v>11</v>
      </c>
      <c r="D11" s="156"/>
      <c r="E11" s="5"/>
      <c r="F11" s="163" t="s">
        <v>144</v>
      </c>
      <c r="G11" s="163"/>
      <c r="H11" s="163"/>
      <c r="I11" s="163"/>
      <c r="J11" s="163"/>
      <c r="K11" s="163"/>
      <c r="L11" s="163"/>
      <c r="M11" s="163"/>
      <c r="N11" s="163"/>
      <c r="O11" s="163"/>
    </row>
    <row r="12" spans="1:16" ht="15" customHeight="1" x14ac:dyDescent="0.25">
      <c r="A12" s="53">
        <v>1</v>
      </c>
      <c r="B12" s="72" t="s">
        <v>101</v>
      </c>
      <c r="C12" s="159"/>
      <c r="D12" s="160"/>
      <c r="E12" s="2"/>
      <c r="G12" s="17"/>
      <c r="K12" s="2"/>
      <c r="L12" s="2"/>
      <c r="M12" s="15"/>
      <c r="N12" s="2"/>
      <c r="O12" s="16"/>
      <c r="P12" s="8"/>
    </row>
    <row r="13" spans="1:16" ht="15" customHeight="1" x14ac:dyDescent="0.25">
      <c r="A13" s="54">
        <v>2</v>
      </c>
      <c r="B13" s="73" t="s">
        <v>102</v>
      </c>
      <c r="C13" s="145"/>
      <c r="D13" s="146"/>
      <c r="E13" s="2"/>
      <c r="F13" s="2"/>
      <c r="G13" s="2"/>
      <c r="H13" s="164" t="s">
        <v>20</v>
      </c>
      <c r="I13" s="164"/>
      <c r="J13" s="164"/>
      <c r="M13" s="15"/>
      <c r="N13" s="2"/>
      <c r="O13" s="16"/>
      <c r="P13" s="8"/>
    </row>
    <row r="14" spans="1:16" x14ac:dyDescent="0.25">
      <c r="A14" s="54">
        <v>3</v>
      </c>
      <c r="B14" s="73" t="s">
        <v>103</v>
      </c>
      <c r="C14" s="145"/>
      <c r="D14" s="146"/>
      <c r="E14" s="2"/>
      <c r="F14" s="2"/>
      <c r="G14" s="2"/>
      <c r="H14" s="164"/>
      <c r="I14" s="164"/>
      <c r="J14" s="164"/>
      <c r="M14" s="15"/>
      <c r="N14" s="2"/>
      <c r="O14" s="16"/>
      <c r="P14" s="8"/>
    </row>
    <row r="15" spans="1:16" ht="15" customHeight="1" x14ac:dyDescent="0.25">
      <c r="A15" s="54">
        <v>4</v>
      </c>
      <c r="B15" s="73" t="s">
        <v>104</v>
      </c>
      <c r="C15" s="145"/>
      <c r="D15" s="146"/>
      <c r="E15" s="2"/>
      <c r="F15" s="2"/>
      <c r="G15" s="2"/>
      <c r="H15" s="41"/>
      <c r="I15" s="41"/>
      <c r="J15" s="34"/>
      <c r="M15" s="15"/>
      <c r="N15" s="2"/>
      <c r="O15" s="16"/>
      <c r="P15" s="8"/>
    </row>
    <row r="16" spans="1:16" ht="15" customHeight="1" x14ac:dyDescent="0.25">
      <c r="A16" s="54">
        <v>5</v>
      </c>
      <c r="B16" s="73" t="s">
        <v>105</v>
      </c>
      <c r="C16" s="145"/>
      <c r="D16" s="146"/>
      <c r="E16" s="2"/>
      <c r="F16" s="2"/>
      <c r="G16" s="2"/>
      <c r="H16" s="2"/>
      <c r="I16" s="161" t="s">
        <v>19</v>
      </c>
      <c r="J16" s="161"/>
      <c r="K16" s="161"/>
      <c r="L16" s="161"/>
      <c r="M16" s="15"/>
      <c r="N16" s="2"/>
      <c r="O16" s="16"/>
      <c r="P16" s="8"/>
    </row>
    <row r="17" spans="1:19" x14ac:dyDescent="0.25">
      <c r="A17" s="54">
        <v>6</v>
      </c>
      <c r="B17" s="73" t="s">
        <v>106</v>
      </c>
      <c r="C17" s="145"/>
      <c r="D17" s="146"/>
      <c r="E17" s="2"/>
      <c r="F17" s="2"/>
      <c r="G17" s="2"/>
      <c r="H17" s="2"/>
      <c r="I17" s="161"/>
      <c r="J17" s="161"/>
      <c r="K17" s="161"/>
      <c r="L17" s="161"/>
      <c r="M17" s="15"/>
      <c r="N17" s="2"/>
      <c r="O17" s="16"/>
      <c r="P17" s="8"/>
    </row>
    <row r="18" spans="1:19" x14ac:dyDescent="0.25">
      <c r="A18" s="54">
        <v>7</v>
      </c>
      <c r="B18" s="73" t="s">
        <v>107</v>
      </c>
      <c r="C18" s="145"/>
      <c r="D18" s="146"/>
      <c r="E18" s="2"/>
      <c r="F18" s="2"/>
      <c r="G18" s="2"/>
      <c r="H18" s="2"/>
      <c r="I18" s="161"/>
      <c r="J18" s="161"/>
      <c r="K18" s="161"/>
      <c r="L18" s="161"/>
      <c r="M18" s="15"/>
      <c r="N18" s="2"/>
      <c r="O18" s="16"/>
      <c r="P18" s="8"/>
    </row>
    <row r="19" spans="1:19" x14ac:dyDescent="0.25">
      <c r="A19" s="54">
        <v>8</v>
      </c>
      <c r="B19" s="73" t="s">
        <v>108</v>
      </c>
      <c r="C19" s="145"/>
      <c r="D19" s="146"/>
      <c r="E19" s="2"/>
      <c r="F19" s="2"/>
      <c r="G19" s="2"/>
      <c r="H19" s="2"/>
      <c r="I19" s="33"/>
      <c r="J19" s="35"/>
      <c r="M19" s="15"/>
      <c r="N19" s="2"/>
      <c r="O19" s="16"/>
      <c r="P19" s="8"/>
    </row>
    <row r="20" spans="1:19" x14ac:dyDescent="0.25">
      <c r="A20" s="54">
        <v>9</v>
      </c>
      <c r="B20" s="73" t="s">
        <v>109</v>
      </c>
      <c r="C20" s="145"/>
      <c r="D20" s="146"/>
      <c r="E20" s="2"/>
      <c r="F20" s="2"/>
      <c r="G20" s="2"/>
      <c r="H20" s="2"/>
      <c r="I20" s="162" t="s">
        <v>17</v>
      </c>
      <c r="J20" s="162"/>
      <c r="K20" s="162"/>
      <c r="L20" s="162"/>
      <c r="M20" s="162"/>
      <c r="N20" s="69"/>
      <c r="O20" s="16"/>
      <c r="P20" s="8"/>
    </row>
    <row r="21" spans="1:19" ht="15.75" thickBot="1" x14ac:dyDescent="0.3">
      <c r="A21" s="55">
        <v>10</v>
      </c>
      <c r="B21" s="74" t="s">
        <v>110</v>
      </c>
      <c r="C21" s="131"/>
      <c r="D21" s="132"/>
      <c r="E21" s="2"/>
      <c r="F21" s="2"/>
      <c r="G21" s="2"/>
      <c r="H21" s="2"/>
      <c r="O21" s="6"/>
      <c r="P21" s="8"/>
    </row>
    <row r="22" spans="1:19" s="19" customFormat="1" ht="15.75" x14ac:dyDescent="0.25">
      <c r="S22" s="11"/>
    </row>
    <row r="23" spans="1:19" s="19" customFormat="1" ht="16.5" thickBot="1" x14ac:dyDescent="0.3">
      <c r="A23" s="134" t="s">
        <v>161</v>
      </c>
      <c r="B23" s="134"/>
      <c r="C23" s="134"/>
      <c r="D23" s="144">
        <f>IF((COUNTIF(C12:D21,"&gt;0"))&gt;1,SQRT(DEVSQ(C12:D21)/((COUNTIF(C12:D21,"&gt;0")-1))),0)</f>
        <v>0</v>
      </c>
      <c r="E23" s="144"/>
      <c r="F23" s="104"/>
      <c r="H23" s="96"/>
      <c r="S23" s="11"/>
    </row>
    <row r="24" spans="1:19" s="19" customFormat="1" ht="15.75" x14ac:dyDescent="0.25">
      <c r="S24" s="11"/>
    </row>
    <row r="25" spans="1:19" s="19" customFormat="1" ht="16.5" thickBot="1" x14ac:dyDescent="0.3">
      <c r="A25" s="134" t="s">
        <v>162</v>
      </c>
      <c r="B25" s="134"/>
      <c r="C25" s="134"/>
      <c r="D25" s="144">
        <f>ROUND(IF((COUNTIF(C12:D21,"&gt;0"))&gt;1,D23/D29*100,0),2)</f>
        <v>0</v>
      </c>
      <c r="E25" s="144"/>
      <c r="F25" s="104"/>
      <c r="S25" s="11"/>
    </row>
    <row r="26" spans="1:19" s="19" customFormat="1" ht="15.75" x14ac:dyDescent="0.25">
      <c r="S26" s="11"/>
    </row>
    <row r="27" spans="1:19" ht="19.5" x14ac:dyDescent="0.35">
      <c r="A27" s="149" t="str">
        <f>IF(D25&gt;33,"Наблюдается неоднородность. Рекомендуем провести дополнительные исследования","Наблюдается однородность. Дополнительные исследования не нужны")</f>
        <v>Наблюдается однородность. Дополнительные исследования не нужны</v>
      </c>
      <c r="B27" s="149"/>
      <c r="C27" s="149"/>
      <c r="D27" s="149"/>
      <c r="E27" s="149"/>
      <c r="F27" s="149"/>
      <c r="G27" s="149"/>
      <c r="H27" s="149"/>
      <c r="I27" s="149"/>
      <c r="J27" s="149"/>
      <c r="K27" s="149"/>
    </row>
    <row r="28" spans="1:19" s="19" customFormat="1" ht="15.75" x14ac:dyDescent="0.25">
      <c r="A28" s="97"/>
      <c r="B28" s="97"/>
      <c r="C28" s="97"/>
      <c r="D28" s="97"/>
      <c r="E28" s="97"/>
      <c r="F28" s="97"/>
      <c r="G28" s="97"/>
      <c r="H28" s="97"/>
      <c r="I28" s="97"/>
      <c r="J28" s="97"/>
      <c r="K28" s="97"/>
      <c r="S28" s="11"/>
    </row>
    <row r="29" spans="1:19" s="19" customFormat="1" ht="16.5" thickBot="1" x14ac:dyDescent="0.3">
      <c r="A29" s="147" t="s">
        <v>137</v>
      </c>
      <c r="B29" s="147"/>
      <c r="C29" s="147"/>
      <c r="D29" s="148" t="str">
        <f>IF((COUNTIF(C12:D21,"&gt;0"))&gt;0,ROUND(SUM(C12:D21)/(COUNTIF(C12:D21,"&gt;0")),2),"")</f>
        <v/>
      </c>
      <c r="E29" s="148"/>
      <c r="F29" s="137" t="s">
        <v>160</v>
      </c>
      <c r="G29" s="137"/>
      <c r="H29" s="98" t="str">
        <f>IF(K5="","",K5)</f>
        <v/>
      </c>
      <c r="I29" s="37"/>
      <c r="J29" s="37"/>
      <c r="K29" s="37"/>
      <c r="L29" s="36"/>
      <c r="M29" s="36"/>
      <c r="S29" s="11"/>
    </row>
    <row r="30" spans="1:19" s="19" customFormat="1" ht="15.75" x14ac:dyDescent="0.25">
      <c r="S30" s="11"/>
    </row>
    <row r="31" spans="1:19" s="19" customFormat="1" ht="15.75" x14ac:dyDescent="0.25">
      <c r="A31" s="95" t="s">
        <v>145</v>
      </c>
      <c r="S31" s="11"/>
    </row>
    <row r="32" spans="1:19" s="19" customFormat="1" ht="16.5" thickBot="1" x14ac:dyDescent="0.3">
      <c r="A32" s="133">
        <v>1</v>
      </c>
      <c r="B32" s="133"/>
      <c r="C32" s="133"/>
      <c r="D32" s="136" t="s">
        <v>160</v>
      </c>
      <c r="E32" s="136"/>
      <c r="F32" s="98" t="str">
        <f>IF(K5="","",K5)</f>
        <v/>
      </c>
      <c r="S32" s="11"/>
    </row>
    <row r="33" spans="1:19" s="19" customFormat="1" ht="15.75" x14ac:dyDescent="0.25">
      <c r="S33" s="11"/>
    </row>
    <row r="34" spans="1:19" ht="18.75" x14ac:dyDescent="0.3">
      <c r="A34" s="150" t="s">
        <v>17</v>
      </c>
      <c r="B34" s="150"/>
      <c r="C34" s="150"/>
      <c r="D34" s="150"/>
      <c r="E34" s="150"/>
    </row>
    <row r="35" spans="1:19" ht="19.5" thickBot="1" x14ac:dyDescent="0.35">
      <c r="A35" s="135" t="str">
        <f>IF(A32=0,"Не введено количество (объем)",IF((COUNTIF(C12:D21,"&gt;0"))&gt;1,(A32*ROUND((SUM(C12:D21)/(COUNTIF(C12:D21,"&gt;0"))),2)),"Недостаточно информации для исследования"))</f>
        <v>Недостаточно информации для исследования</v>
      </c>
      <c r="B35" s="135"/>
      <c r="C35" s="135"/>
      <c r="D35" s="135"/>
      <c r="E35" s="135"/>
    </row>
    <row r="36" spans="1:19" s="40" customFormat="1" ht="18.75" x14ac:dyDescent="0.3">
      <c r="A36" s="76"/>
      <c r="B36" s="76"/>
      <c r="C36" s="76"/>
      <c r="D36" s="76"/>
      <c r="E36" s="76"/>
      <c r="S36" s="2"/>
    </row>
    <row r="37" spans="1:19" s="40" customFormat="1" ht="18.75" customHeight="1" thickBot="1" x14ac:dyDescent="0.3">
      <c r="A37" s="143" t="s">
        <v>170</v>
      </c>
      <c r="B37" s="143"/>
      <c r="C37" s="77"/>
      <c r="D37" s="143" t="s">
        <v>171</v>
      </c>
      <c r="E37" s="143"/>
      <c r="F37" s="143"/>
      <c r="G37" s="143"/>
      <c r="H37" s="143"/>
      <c r="I37" s="143"/>
      <c r="J37" s="143"/>
      <c r="S37" s="2"/>
    </row>
    <row r="38" spans="1:19" s="40" customFormat="1" ht="30" customHeight="1" x14ac:dyDescent="0.25">
      <c r="A38" s="138" t="s">
        <v>156</v>
      </c>
      <c r="B38" s="138"/>
      <c r="C38" s="78"/>
      <c r="D38" s="140" t="s">
        <v>157</v>
      </c>
      <c r="E38" s="140"/>
      <c r="F38" s="140"/>
      <c r="G38" s="140"/>
      <c r="H38" s="140"/>
      <c r="I38" s="140"/>
      <c r="J38" s="140"/>
      <c r="S38" s="2"/>
    </row>
    <row r="39" spans="1:19" s="40" customFormat="1" ht="30" customHeight="1" x14ac:dyDescent="0.25">
      <c r="A39" s="77"/>
      <c r="B39" s="77"/>
      <c r="C39" s="77"/>
      <c r="D39" s="77"/>
      <c r="E39" s="77"/>
      <c r="F39" s="77"/>
      <c r="G39" s="77"/>
      <c r="S39" s="2"/>
    </row>
    <row r="40" spans="1:19" s="40" customFormat="1" ht="18.75" customHeight="1" thickBot="1" x14ac:dyDescent="0.3">
      <c r="A40" s="139" t="s">
        <v>158</v>
      </c>
      <c r="B40" s="139"/>
      <c r="C40" s="77"/>
      <c r="E40" s="141"/>
      <c r="F40" s="141"/>
      <c r="G40" s="141"/>
      <c r="S40" s="2"/>
    </row>
    <row r="41" spans="1:19" ht="18.75" customHeight="1" x14ac:dyDescent="0.25">
      <c r="A41" s="79"/>
      <c r="B41" s="79"/>
      <c r="C41" s="79"/>
      <c r="D41" s="40"/>
      <c r="E41" s="142" t="s">
        <v>159</v>
      </c>
      <c r="F41" s="142"/>
      <c r="G41" s="142"/>
      <c r="H41" s="40"/>
      <c r="I41" s="40"/>
      <c r="J41" s="40"/>
    </row>
    <row r="42" spans="1:19" ht="45" customHeight="1" x14ac:dyDescent="0.25"/>
    <row r="43" spans="1:19" ht="15" customHeight="1" x14ac:dyDescent="0.25">
      <c r="A43" s="129" t="s">
        <v>112</v>
      </c>
      <c r="B43" s="129"/>
      <c r="C43" s="129"/>
      <c r="D43" s="129"/>
      <c r="E43" s="129"/>
      <c r="F43" s="129"/>
    </row>
    <row r="44" spans="1:19" ht="47.25" customHeight="1" x14ac:dyDescent="0.25">
      <c r="A44" s="129" t="s">
        <v>15</v>
      </c>
      <c r="B44" s="129"/>
      <c r="C44" s="129"/>
      <c r="D44" s="129"/>
      <c r="E44" s="129"/>
      <c r="F44" s="129"/>
    </row>
    <row r="45" spans="1:19" ht="63" customHeight="1" x14ac:dyDescent="0.25">
      <c r="A45" s="129" t="s">
        <v>16</v>
      </c>
      <c r="B45" s="129"/>
      <c r="C45" s="129"/>
      <c r="D45" s="129"/>
      <c r="E45" s="129"/>
      <c r="F45" s="129"/>
    </row>
  </sheetData>
  <sheetProtection password="DC48" sheet="1" formatCells="0" formatColumns="0" formatRows="0" sort="0" autoFilter="0" pivotTables="0"/>
  <protectedRanges>
    <protectedRange sqref="K5" name="Диапазон5"/>
    <protectedRange sqref="A37 D37 E40" name="Диапазон4"/>
    <protectedRange sqref="C5 B12:D21 A32" name="Диапазон1"/>
    <protectedRange sqref="M5:N5" name="Диапазон2"/>
  </protectedRanges>
  <mergeCells count="43">
    <mergeCell ref="M5:N5"/>
    <mergeCell ref="A9:K9"/>
    <mergeCell ref="C12:D12"/>
    <mergeCell ref="I16:L18"/>
    <mergeCell ref="I20:M20"/>
    <mergeCell ref="F11:O11"/>
    <mergeCell ref="H13:J14"/>
    <mergeCell ref="C13:D13"/>
    <mergeCell ref="C14:D14"/>
    <mergeCell ref="C18:D18"/>
    <mergeCell ref="C16:D16"/>
    <mergeCell ref="C15:D15"/>
    <mergeCell ref="C17:D17"/>
    <mergeCell ref="C19:D19"/>
    <mergeCell ref="A1:B1"/>
    <mergeCell ref="A5:B5"/>
    <mergeCell ref="C2:K3"/>
    <mergeCell ref="C5:I5"/>
    <mergeCell ref="C11:D11"/>
    <mergeCell ref="D23:E23"/>
    <mergeCell ref="D25:E25"/>
    <mergeCell ref="C20:D20"/>
    <mergeCell ref="D37:J37"/>
    <mergeCell ref="A29:C29"/>
    <mergeCell ref="D29:E29"/>
    <mergeCell ref="A27:K27"/>
    <mergeCell ref="A34:E34"/>
    <mergeCell ref="A45:F45"/>
    <mergeCell ref="C21:D21"/>
    <mergeCell ref="A32:C32"/>
    <mergeCell ref="A23:C23"/>
    <mergeCell ref="A25:C25"/>
    <mergeCell ref="A35:E35"/>
    <mergeCell ref="D32:E32"/>
    <mergeCell ref="F29:G29"/>
    <mergeCell ref="A38:B38"/>
    <mergeCell ref="A40:B40"/>
    <mergeCell ref="A44:F44"/>
    <mergeCell ref="A43:F43"/>
    <mergeCell ref="D38:J38"/>
    <mergeCell ref="E40:G40"/>
    <mergeCell ref="E41:G41"/>
    <mergeCell ref="A37:B37"/>
  </mergeCells>
  <dataValidations count="2">
    <dataValidation type="custom" allowBlank="1" showInputMessage="1" showErrorMessage="1" errorTitle="Внимание!" error="Ввод в данную ячейку запрещен!" sqref="V1:IV11 A22:H22 S31:S65536 T32:V32 G42:G45 T33:IV45 T1:U21 T31:IV31 A2:B4 A6:A8 F6:K8 S1:S9 S22:IV22 B8:E8 B6:E6 B31:K31 A44:F45 C4:K4 A33:E33 C2 C1:K1 F13:G21 A10:K10 K33:K45 F33:J36 H39:J45 F39:G39 A42:F42 A41:C41 E41 G32:K32">
      <formula1>FALSE</formula1>
    </dataValidation>
    <dataValidation allowBlank="1" showInputMessage="1" showErrorMessage="1" errorTitle="Внимание!" error="Ввод в данную ячейку запрещен!" sqref="A9 A43:F43 C11:E11 B11:B21 P10:S21 N10:O10 A31 O12:O21 N12:N19 N21 L5:N5 D32 F32 H29"/>
  </dataValidations>
  <hyperlinks>
    <hyperlink ref="A1" location="Лист1!A1" display="Вернуться"/>
    <hyperlink ref="A1:B1" location="'Главная страница'!A1" display="Вернуться"/>
  </hyperlinks>
  <pageMargins left="0.7" right="0.7" top="0.75" bottom="0.75" header="0.3" footer="0.3"/>
  <pageSetup paperSize="9" scale="5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Pict="0" macro="[0]!Кнопка24_Щелчок">
                <anchor moveWithCells="1" sizeWithCells="1">
                  <from>
                    <xdr:col>0</xdr:col>
                    <xdr:colOff>114300</xdr:colOff>
                    <xdr:row>1</xdr:row>
                    <xdr:rowOff>85725</xdr:rowOff>
                  </from>
                  <to>
                    <xdr:col>1</xdr:col>
                    <xdr:colOff>1543050</xdr:colOff>
                    <xdr:row>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40" r:id="rId5" name="Button 1776">
              <controlPr defaultSize="0" print="0" autoFill="0" autoPict="0" macro="[0]!Save">
                <anchor moveWithCells="1" sizeWithCells="1">
                  <from>
                    <xdr:col>11</xdr:col>
                    <xdr:colOff>95250</xdr:colOff>
                    <xdr:row>1</xdr:row>
                    <xdr:rowOff>95250</xdr:rowOff>
                  </from>
                  <to>
                    <xdr:col>14</xdr:col>
                    <xdr:colOff>0</xdr:colOff>
                    <xdr:row>2</xdr:row>
                    <xdr:rowOff>142875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9">
    <outlinePr summaryBelow="0"/>
    <pageSetUpPr fitToPage="1"/>
  </sheetPr>
  <dimension ref="A1:V117"/>
  <sheetViews>
    <sheetView tabSelected="1" zoomScale="85" zoomScaleNormal="85" workbookViewId="0">
      <pane ySplit="6" topLeftCell="A7" activePane="bottomLeft" state="frozen"/>
      <selection pane="bottomLeft" activeCell="N111" sqref="N111"/>
    </sheetView>
  </sheetViews>
  <sheetFormatPr defaultColWidth="9.140625" defaultRowHeight="15.75" x14ac:dyDescent="0.25"/>
  <cols>
    <col min="1" max="1" width="8.5703125" style="10" customWidth="1"/>
    <col min="2" max="2" width="14.5703125" style="10" customWidth="1"/>
    <col min="3" max="3" width="8.5703125" style="19" customWidth="1"/>
    <col min="4" max="6" width="15.7109375" style="10" customWidth="1"/>
    <col min="7" max="11" width="15.7109375" style="10" hidden="1" customWidth="1"/>
    <col min="12" max="12" width="15.7109375" style="11" hidden="1" customWidth="1"/>
    <col min="13" max="13" width="15.7109375" style="10" hidden="1" customWidth="1"/>
    <col min="14" max="14" width="11.85546875" style="10" customWidth="1"/>
    <col min="15" max="15" width="12" style="10" customWidth="1"/>
    <col min="16" max="16" width="9.42578125" style="10" customWidth="1"/>
    <col min="17" max="17" width="9.5703125" style="10" customWidth="1"/>
    <col min="18" max="18" width="15.7109375" style="10" customWidth="1"/>
    <col min="19" max="19" width="14.28515625" style="19" customWidth="1"/>
    <col min="20" max="20" width="14.7109375" style="10" customWidth="1"/>
    <col min="21" max="22" width="13" style="10" customWidth="1"/>
    <col min="23" max="16384" width="9.140625" style="10"/>
  </cols>
  <sheetData>
    <row r="1" spans="1:22" s="19" customFormat="1" x14ac:dyDescent="0.25">
      <c r="A1" s="9" t="s">
        <v>18</v>
      </c>
      <c r="B1" s="10"/>
      <c r="L1" s="11"/>
    </row>
    <row r="2" spans="1:22" ht="20.25" x14ac:dyDescent="0.25">
      <c r="D2" s="68" t="s">
        <v>12</v>
      </c>
    </row>
    <row r="3" spans="1:22" x14ac:dyDescent="0.25">
      <c r="A3" s="19"/>
      <c r="B3" s="19"/>
      <c r="D3" s="206" t="s">
        <v>21</v>
      </c>
      <c r="E3" s="206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19"/>
      <c r="T3" s="19"/>
      <c r="U3" s="19"/>
      <c r="V3" s="19"/>
    </row>
    <row r="4" spans="1:22" ht="30" customHeight="1" thickBot="1" x14ac:dyDescent="0.3">
      <c r="J4" s="12"/>
      <c r="O4" s="56" t="s">
        <v>119</v>
      </c>
      <c r="P4" s="209"/>
      <c r="Q4" s="209"/>
      <c r="S4" s="167" t="s">
        <v>143</v>
      </c>
      <c r="T4" s="167"/>
      <c r="U4" s="210">
        <f>SUM(U7:V106)</f>
        <v>1000</v>
      </c>
      <c r="V4" s="211"/>
    </row>
    <row r="5" spans="1:22" ht="33.75" customHeight="1" thickBot="1" x14ac:dyDescent="0.3">
      <c r="A5" s="174" t="s">
        <v>138</v>
      </c>
      <c r="B5" s="216"/>
      <c r="C5" s="165" t="s">
        <v>164</v>
      </c>
      <c r="D5" s="218" t="s">
        <v>11</v>
      </c>
      <c r="E5" s="219"/>
      <c r="F5" s="219"/>
      <c r="G5" s="219"/>
      <c r="H5" s="219"/>
      <c r="I5" s="219"/>
      <c r="J5" s="219"/>
      <c r="K5" s="219"/>
      <c r="L5" s="219"/>
      <c r="M5" s="219"/>
      <c r="N5" s="212" t="s">
        <v>19</v>
      </c>
      <c r="O5" s="213"/>
      <c r="P5" s="212" t="s">
        <v>135</v>
      </c>
      <c r="Q5" s="213"/>
      <c r="R5" s="165" t="s">
        <v>115</v>
      </c>
      <c r="S5" s="165" t="s">
        <v>136</v>
      </c>
      <c r="T5" s="174" t="s">
        <v>113</v>
      </c>
      <c r="U5" s="176" t="s">
        <v>114</v>
      </c>
      <c r="V5" s="177"/>
    </row>
    <row r="6" spans="1:22" ht="60" customHeight="1" thickBot="1" x14ac:dyDescent="0.3">
      <c r="A6" s="175"/>
      <c r="B6" s="217"/>
      <c r="C6" s="166"/>
      <c r="D6" s="105" t="s">
        <v>101</v>
      </c>
      <c r="E6" s="105" t="s">
        <v>102</v>
      </c>
      <c r="F6" s="105" t="s">
        <v>103</v>
      </c>
      <c r="G6" s="105" t="s">
        <v>104</v>
      </c>
      <c r="H6" s="105" t="s">
        <v>105</v>
      </c>
      <c r="I6" s="105" t="s">
        <v>106</v>
      </c>
      <c r="J6" s="105" t="s">
        <v>107</v>
      </c>
      <c r="K6" s="105" t="s">
        <v>108</v>
      </c>
      <c r="L6" s="105" t="s">
        <v>109</v>
      </c>
      <c r="M6" s="105" t="s">
        <v>110</v>
      </c>
      <c r="N6" s="214"/>
      <c r="O6" s="215"/>
      <c r="P6" s="214"/>
      <c r="Q6" s="215"/>
      <c r="R6" s="166"/>
      <c r="S6" s="166"/>
      <c r="T6" s="175"/>
      <c r="U6" s="178"/>
      <c r="V6" s="179"/>
    </row>
    <row r="7" spans="1:22" ht="77.25" customHeight="1" x14ac:dyDescent="0.25">
      <c r="A7" s="202" t="s">
        <v>181</v>
      </c>
      <c r="B7" s="203"/>
      <c r="C7" s="124" t="s">
        <v>167</v>
      </c>
      <c r="D7" s="126">
        <v>150</v>
      </c>
      <c r="E7" s="127">
        <v>250</v>
      </c>
      <c r="F7" s="122"/>
      <c r="G7" s="111"/>
      <c r="H7" s="107"/>
      <c r="I7" s="108"/>
      <c r="J7" s="111"/>
      <c r="K7" s="110"/>
      <c r="L7" s="111"/>
      <c r="M7" s="107"/>
      <c r="N7" s="204">
        <f t="shared" ref="N7:N38" si="0">IF(IF((COUNTIF(D7:M7,"&gt;0"))&gt;1,SQRT(DEVSQ(D7:M7)/((COUNTIF(D7:M7,"&gt;0")-1))),0)=0,0,IF((COUNTIF(D7:M7,"&gt;0"))&gt;1,SQRT(DEVSQ(D7:M7)/((COUNTIF(D7:M7,"&gt;0")-1))),0))</f>
        <v>70.710678118654755</v>
      </c>
      <c r="O7" s="205"/>
      <c r="P7" s="180">
        <f t="shared" ref="P7:P38" si="1">IF(N7=0,0,ROUND(IF((COUNTIF(D7:M7,"&gt;0"))&gt;1,N7/AVERAGEA(D7:M7)*100,0),2))</f>
        <v>35.36</v>
      </c>
      <c r="Q7" s="181"/>
      <c r="R7" s="45"/>
      <c r="S7" s="46">
        <f t="shared" ref="S7:S38" si="2">IF(COUNTIF(D7:M7,"&gt;0")&gt;0,ROUND(SUM(D7:M7)/(COUNTIF(D7:M7,"&gt;0")),2),"")</f>
        <v>200</v>
      </c>
      <c r="T7" s="117">
        <v>5</v>
      </c>
      <c r="U7" s="182">
        <f t="shared" ref="U7:U38" si="3">IF(COUNTIF(D7:M7,"&gt;0")&gt;1,T7*ROUND((SUM(D7:M7)/(COUNTIF(D7:M7,"&gt;0"))),2),"")</f>
        <v>1000</v>
      </c>
      <c r="V7" s="183"/>
    </row>
    <row r="8" spans="1:22" ht="0.75" customHeight="1" x14ac:dyDescent="0.25">
      <c r="A8" s="202"/>
      <c r="B8" s="203"/>
      <c r="C8" s="124"/>
      <c r="D8" s="122"/>
      <c r="E8" s="123"/>
      <c r="F8" s="125"/>
      <c r="G8" s="111"/>
      <c r="H8" s="107"/>
      <c r="I8" s="108"/>
      <c r="J8" s="111"/>
      <c r="K8" s="110"/>
      <c r="L8" s="111"/>
      <c r="M8" s="107"/>
      <c r="N8" s="188">
        <f t="shared" si="0"/>
        <v>0</v>
      </c>
      <c r="O8" s="189"/>
      <c r="P8" s="172">
        <f t="shared" si="1"/>
        <v>0</v>
      </c>
      <c r="Q8" s="173"/>
      <c r="R8" s="47"/>
      <c r="S8" s="48" t="str">
        <f t="shared" si="2"/>
        <v/>
      </c>
      <c r="T8" s="118"/>
      <c r="U8" s="184" t="str">
        <f t="shared" si="3"/>
        <v/>
      </c>
      <c r="V8" s="185"/>
    </row>
    <row r="9" spans="1:22" ht="70.5" hidden="1" customHeight="1" x14ac:dyDescent="0.25">
      <c r="A9" s="202"/>
      <c r="B9" s="203"/>
      <c r="C9" s="124" t="s">
        <v>167</v>
      </c>
      <c r="D9" s="122"/>
      <c r="E9" s="123"/>
      <c r="F9" s="125"/>
      <c r="G9" s="111"/>
      <c r="H9" s="107"/>
      <c r="I9" s="108"/>
      <c r="J9" s="111"/>
      <c r="K9" s="110"/>
      <c r="L9" s="111"/>
      <c r="M9" s="107"/>
      <c r="N9" s="188">
        <f t="shared" si="0"/>
        <v>0</v>
      </c>
      <c r="O9" s="189"/>
      <c r="P9" s="172">
        <f t="shared" si="1"/>
        <v>0</v>
      </c>
      <c r="Q9" s="173"/>
      <c r="R9" s="47"/>
      <c r="S9" s="48" t="str">
        <f t="shared" si="2"/>
        <v/>
      </c>
      <c r="T9" s="118"/>
      <c r="U9" s="184" t="str">
        <f t="shared" si="3"/>
        <v/>
      </c>
      <c r="V9" s="185"/>
    </row>
    <row r="10" spans="1:22" ht="54" hidden="1" customHeight="1" x14ac:dyDescent="0.25">
      <c r="A10" s="202"/>
      <c r="B10" s="203"/>
      <c r="C10" s="124" t="s">
        <v>167</v>
      </c>
      <c r="D10" s="122"/>
      <c r="E10" s="123"/>
      <c r="F10" s="125"/>
      <c r="G10" s="111"/>
      <c r="H10" s="107"/>
      <c r="I10" s="108"/>
      <c r="J10" s="111"/>
      <c r="K10" s="110"/>
      <c r="L10" s="111"/>
      <c r="M10" s="107"/>
      <c r="N10" s="188">
        <f t="shared" si="0"/>
        <v>0</v>
      </c>
      <c r="O10" s="189"/>
      <c r="P10" s="172">
        <f t="shared" si="1"/>
        <v>0</v>
      </c>
      <c r="Q10" s="173"/>
      <c r="R10" s="47"/>
      <c r="S10" s="48" t="str">
        <f t="shared" si="2"/>
        <v/>
      </c>
      <c r="T10" s="118"/>
      <c r="U10" s="184" t="str">
        <f t="shared" si="3"/>
        <v/>
      </c>
      <c r="V10" s="185"/>
    </row>
    <row r="11" spans="1:22" ht="55.5" hidden="1" customHeight="1" x14ac:dyDescent="0.25">
      <c r="A11" s="198"/>
      <c r="B11" s="199"/>
      <c r="C11" s="124"/>
      <c r="D11" s="106"/>
      <c r="E11" s="109"/>
      <c r="F11" s="110"/>
      <c r="G11" s="111"/>
      <c r="H11" s="107"/>
      <c r="I11" s="108"/>
      <c r="J11" s="111"/>
      <c r="K11" s="110"/>
      <c r="L11" s="111"/>
      <c r="M11" s="107"/>
      <c r="N11" s="188">
        <f t="shared" si="0"/>
        <v>0</v>
      </c>
      <c r="O11" s="189"/>
      <c r="P11" s="172">
        <f t="shared" si="1"/>
        <v>0</v>
      </c>
      <c r="Q11" s="173"/>
      <c r="R11" s="47"/>
      <c r="S11" s="48" t="str">
        <f t="shared" si="2"/>
        <v/>
      </c>
      <c r="T11" s="118"/>
      <c r="U11" s="184" t="str">
        <f t="shared" si="3"/>
        <v/>
      </c>
      <c r="V11" s="185"/>
    </row>
    <row r="12" spans="1:22" ht="1.5" hidden="1" customHeight="1" thickBot="1" x14ac:dyDescent="0.3">
      <c r="A12" s="198"/>
      <c r="B12" s="199"/>
      <c r="C12" s="124" t="s">
        <v>167</v>
      </c>
      <c r="D12" s="106"/>
      <c r="E12" s="109"/>
      <c r="F12" s="110"/>
      <c r="G12" s="111"/>
      <c r="H12" s="107"/>
      <c r="I12" s="108"/>
      <c r="J12" s="111"/>
      <c r="K12" s="110"/>
      <c r="L12" s="111"/>
      <c r="M12" s="107"/>
      <c r="N12" s="188">
        <f t="shared" si="0"/>
        <v>0</v>
      </c>
      <c r="O12" s="189"/>
      <c r="P12" s="172">
        <f t="shared" si="1"/>
        <v>0</v>
      </c>
      <c r="Q12" s="173"/>
      <c r="R12" s="47"/>
      <c r="S12" s="48" t="str">
        <f t="shared" si="2"/>
        <v/>
      </c>
      <c r="T12" s="118"/>
      <c r="U12" s="184" t="str">
        <f t="shared" si="3"/>
        <v/>
      </c>
      <c r="V12" s="185"/>
    </row>
    <row r="13" spans="1:22" ht="49.5" hidden="1" customHeight="1" x14ac:dyDescent="0.25">
      <c r="A13" s="198"/>
      <c r="B13" s="199"/>
      <c r="C13" s="124" t="s">
        <v>167</v>
      </c>
      <c r="D13" s="106"/>
      <c r="E13" s="109"/>
      <c r="F13" s="110"/>
      <c r="G13" s="111"/>
      <c r="H13" s="107"/>
      <c r="I13" s="108"/>
      <c r="J13" s="111"/>
      <c r="K13" s="110"/>
      <c r="L13" s="111"/>
      <c r="M13" s="107"/>
      <c r="N13" s="188">
        <f t="shared" si="0"/>
        <v>0</v>
      </c>
      <c r="O13" s="189"/>
      <c r="P13" s="172">
        <f t="shared" si="1"/>
        <v>0</v>
      </c>
      <c r="Q13" s="173"/>
      <c r="R13" s="47"/>
      <c r="S13" s="48" t="str">
        <f t="shared" si="2"/>
        <v/>
      </c>
      <c r="T13" s="118"/>
      <c r="U13" s="184" t="str">
        <f t="shared" si="3"/>
        <v/>
      </c>
      <c r="V13" s="185"/>
    </row>
    <row r="14" spans="1:22" ht="0.75" hidden="1" customHeight="1" x14ac:dyDescent="0.25">
      <c r="A14" s="198"/>
      <c r="B14" s="199"/>
      <c r="C14" s="124" t="s">
        <v>167</v>
      </c>
      <c r="D14" s="106"/>
      <c r="E14" s="109"/>
      <c r="F14" s="110"/>
      <c r="G14" s="111"/>
      <c r="H14" s="107"/>
      <c r="I14" s="108"/>
      <c r="J14" s="111"/>
      <c r="K14" s="110"/>
      <c r="L14" s="111"/>
      <c r="M14" s="107"/>
      <c r="N14" s="188">
        <f t="shared" si="0"/>
        <v>0</v>
      </c>
      <c r="O14" s="189"/>
      <c r="P14" s="172">
        <f t="shared" si="1"/>
        <v>0</v>
      </c>
      <c r="Q14" s="173"/>
      <c r="R14" s="47"/>
      <c r="S14" s="48" t="str">
        <f t="shared" si="2"/>
        <v/>
      </c>
      <c r="T14" s="118"/>
      <c r="U14" s="184" t="str">
        <f t="shared" si="3"/>
        <v/>
      </c>
      <c r="V14" s="185"/>
    </row>
    <row r="15" spans="1:22" ht="45.75" hidden="1" customHeight="1" x14ac:dyDescent="0.25">
      <c r="A15" s="198"/>
      <c r="B15" s="199"/>
      <c r="C15" s="124" t="s">
        <v>167</v>
      </c>
      <c r="D15" s="106"/>
      <c r="E15" s="109"/>
      <c r="F15" s="110"/>
      <c r="G15" s="111"/>
      <c r="H15" s="107"/>
      <c r="I15" s="108"/>
      <c r="J15" s="111"/>
      <c r="K15" s="110"/>
      <c r="L15" s="111"/>
      <c r="M15" s="107"/>
      <c r="N15" s="188">
        <f t="shared" si="0"/>
        <v>0</v>
      </c>
      <c r="O15" s="189"/>
      <c r="P15" s="172">
        <f t="shared" si="1"/>
        <v>0</v>
      </c>
      <c r="Q15" s="173"/>
      <c r="R15" s="47"/>
      <c r="S15" s="48" t="str">
        <f t="shared" si="2"/>
        <v/>
      </c>
      <c r="T15" s="118"/>
      <c r="U15" s="184" t="str">
        <f t="shared" si="3"/>
        <v/>
      </c>
      <c r="V15" s="185"/>
    </row>
    <row r="16" spans="1:22" ht="33" hidden="1" customHeight="1" x14ac:dyDescent="0.25">
      <c r="A16" s="200"/>
      <c r="B16" s="201"/>
      <c r="C16" s="124" t="s">
        <v>167</v>
      </c>
      <c r="D16" s="106"/>
      <c r="E16" s="109"/>
      <c r="F16" s="110"/>
      <c r="G16" s="111"/>
      <c r="H16" s="107"/>
      <c r="I16" s="108"/>
      <c r="J16" s="111"/>
      <c r="K16" s="110"/>
      <c r="L16" s="111"/>
      <c r="M16" s="107"/>
      <c r="N16" s="188">
        <f t="shared" si="0"/>
        <v>0</v>
      </c>
      <c r="O16" s="189"/>
      <c r="P16" s="172">
        <f t="shared" si="1"/>
        <v>0</v>
      </c>
      <c r="Q16" s="173"/>
      <c r="R16" s="47"/>
      <c r="S16" s="48" t="str">
        <f t="shared" si="2"/>
        <v/>
      </c>
      <c r="T16" s="118"/>
      <c r="U16" s="184" t="str">
        <f t="shared" si="3"/>
        <v/>
      </c>
      <c r="V16" s="185"/>
    </row>
    <row r="17" spans="1:22" ht="6.75" hidden="1" customHeight="1" x14ac:dyDescent="0.25">
      <c r="A17" s="198"/>
      <c r="B17" s="199"/>
      <c r="C17" s="124" t="s">
        <v>167</v>
      </c>
      <c r="D17" s="106"/>
      <c r="E17" s="109"/>
      <c r="F17" s="109"/>
      <c r="G17" s="111"/>
      <c r="H17" s="107"/>
      <c r="I17" s="108"/>
      <c r="J17" s="111"/>
      <c r="K17" s="110"/>
      <c r="L17" s="111"/>
      <c r="M17" s="107"/>
      <c r="N17" s="188">
        <f t="shared" si="0"/>
        <v>0</v>
      </c>
      <c r="O17" s="189"/>
      <c r="P17" s="172">
        <f t="shared" si="1"/>
        <v>0</v>
      </c>
      <c r="Q17" s="173"/>
      <c r="R17" s="47"/>
      <c r="S17" s="48" t="str">
        <f t="shared" si="2"/>
        <v/>
      </c>
      <c r="T17" s="118"/>
      <c r="U17" s="184" t="str">
        <f t="shared" si="3"/>
        <v/>
      </c>
      <c r="V17" s="185"/>
    </row>
    <row r="18" spans="1:22" ht="39.75" hidden="1" customHeight="1" x14ac:dyDescent="0.25">
      <c r="A18" s="198"/>
      <c r="B18" s="199"/>
      <c r="C18" s="124" t="s">
        <v>167</v>
      </c>
      <c r="D18" s="106"/>
      <c r="E18" s="109"/>
      <c r="F18" s="110"/>
      <c r="G18" s="111"/>
      <c r="H18" s="107"/>
      <c r="I18" s="108"/>
      <c r="J18" s="111"/>
      <c r="K18" s="110"/>
      <c r="L18" s="111"/>
      <c r="M18" s="107"/>
      <c r="N18" s="188">
        <f t="shared" si="0"/>
        <v>0</v>
      </c>
      <c r="O18" s="189"/>
      <c r="P18" s="172">
        <f t="shared" si="1"/>
        <v>0</v>
      </c>
      <c r="Q18" s="173"/>
      <c r="R18" s="47"/>
      <c r="S18" s="48" t="str">
        <f t="shared" si="2"/>
        <v/>
      </c>
      <c r="T18" s="118"/>
      <c r="U18" s="184" t="str">
        <f t="shared" si="3"/>
        <v/>
      </c>
      <c r="V18" s="185"/>
    </row>
    <row r="19" spans="1:22" ht="39.75" hidden="1" customHeight="1" x14ac:dyDescent="0.25">
      <c r="A19" s="198"/>
      <c r="B19" s="199"/>
      <c r="C19" s="124" t="s">
        <v>167</v>
      </c>
      <c r="D19" s="106"/>
      <c r="E19" s="109"/>
      <c r="F19" s="110"/>
      <c r="G19" s="111"/>
      <c r="H19" s="107"/>
      <c r="I19" s="108"/>
      <c r="J19" s="111"/>
      <c r="K19" s="110"/>
      <c r="L19" s="111"/>
      <c r="M19" s="107"/>
      <c r="N19" s="188">
        <f t="shared" si="0"/>
        <v>0</v>
      </c>
      <c r="O19" s="189"/>
      <c r="P19" s="172">
        <f t="shared" si="1"/>
        <v>0</v>
      </c>
      <c r="Q19" s="173"/>
      <c r="R19" s="47"/>
      <c r="S19" s="48" t="str">
        <f t="shared" si="2"/>
        <v/>
      </c>
      <c r="T19" s="118"/>
      <c r="U19" s="184" t="str">
        <f t="shared" si="3"/>
        <v/>
      </c>
      <c r="V19" s="185"/>
    </row>
    <row r="20" spans="1:22" ht="3.75" hidden="1" customHeight="1" x14ac:dyDescent="0.25">
      <c r="A20" s="198"/>
      <c r="B20" s="199"/>
      <c r="C20" s="124" t="s">
        <v>167</v>
      </c>
      <c r="D20" s="106"/>
      <c r="E20" s="109"/>
      <c r="F20" s="110"/>
      <c r="G20" s="111"/>
      <c r="H20" s="107"/>
      <c r="I20" s="108"/>
      <c r="J20" s="111"/>
      <c r="K20" s="110"/>
      <c r="L20" s="111"/>
      <c r="M20" s="107"/>
      <c r="N20" s="188">
        <f t="shared" si="0"/>
        <v>0</v>
      </c>
      <c r="O20" s="189"/>
      <c r="P20" s="172">
        <f t="shared" si="1"/>
        <v>0</v>
      </c>
      <c r="Q20" s="173"/>
      <c r="R20" s="47"/>
      <c r="S20" s="48" t="str">
        <f t="shared" si="2"/>
        <v/>
      </c>
      <c r="T20" s="118"/>
      <c r="U20" s="184" t="str">
        <f t="shared" si="3"/>
        <v/>
      </c>
      <c r="V20" s="185"/>
    </row>
    <row r="21" spans="1:22" ht="38.25" hidden="1" customHeight="1" x14ac:dyDescent="0.25">
      <c r="A21" s="198"/>
      <c r="B21" s="199"/>
      <c r="C21" s="124" t="s">
        <v>167</v>
      </c>
      <c r="D21" s="106"/>
      <c r="E21" s="109"/>
      <c r="F21" s="110"/>
      <c r="G21" s="111"/>
      <c r="H21" s="107"/>
      <c r="I21" s="108"/>
      <c r="J21" s="111"/>
      <c r="K21" s="110"/>
      <c r="L21" s="111"/>
      <c r="M21" s="107"/>
      <c r="N21" s="188">
        <f t="shared" si="0"/>
        <v>0</v>
      </c>
      <c r="O21" s="189"/>
      <c r="P21" s="172">
        <f t="shared" si="1"/>
        <v>0</v>
      </c>
      <c r="Q21" s="173"/>
      <c r="R21" s="47"/>
      <c r="S21" s="48" t="str">
        <f t="shared" si="2"/>
        <v/>
      </c>
      <c r="T21" s="118"/>
      <c r="U21" s="184" t="str">
        <f t="shared" si="3"/>
        <v/>
      </c>
      <c r="V21" s="185"/>
    </row>
    <row r="22" spans="1:22" ht="34.5" hidden="1" customHeight="1" x14ac:dyDescent="0.25">
      <c r="A22" s="198"/>
      <c r="B22" s="199"/>
      <c r="C22" s="124" t="s">
        <v>167</v>
      </c>
      <c r="D22" s="106"/>
      <c r="E22" s="109"/>
      <c r="F22" s="110"/>
      <c r="G22" s="111"/>
      <c r="H22" s="107"/>
      <c r="I22" s="108"/>
      <c r="J22" s="111"/>
      <c r="K22" s="110"/>
      <c r="L22" s="111"/>
      <c r="M22" s="107"/>
      <c r="N22" s="188">
        <f t="shared" si="0"/>
        <v>0</v>
      </c>
      <c r="O22" s="189"/>
      <c r="P22" s="172">
        <f t="shared" si="1"/>
        <v>0</v>
      </c>
      <c r="Q22" s="173"/>
      <c r="R22" s="47"/>
      <c r="S22" s="48" t="str">
        <f t="shared" si="2"/>
        <v/>
      </c>
      <c r="T22" s="118"/>
      <c r="U22" s="184" t="str">
        <f t="shared" si="3"/>
        <v/>
      </c>
      <c r="V22" s="185"/>
    </row>
    <row r="23" spans="1:22" ht="40.5" hidden="1" customHeight="1" x14ac:dyDescent="0.25">
      <c r="A23" s="198"/>
      <c r="B23" s="199"/>
      <c r="C23" s="124" t="s">
        <v>167</v>
      </c>
      <c r="D23" s="106"/>
      <c r="E23" s="109"/>
      <c r="F23" s="110"/>
      <c r="G23" s="111"/>
      <c r="H23" s="107"/>
      <c r="I23" s="108"/>
      <c r="J23" s="111"/>
      <c r="K23" s="110"/>
      <c r="L23" s="111"/>
      <c r="M23" s="107"/>
      <c r="N23" s="188">
        <f t="shared" si="0"/>
        <v>0</v>
      </c>
      <c r="O23" s="189"/>
      <c r="P23" s="172">
        <f t="shared" si="1"/>
        <v>0</v>
      </c>
      <c r="Q23" s="173"/>
      <c r="R23" s="47"/>
      <c r="S23" s="48" t="str">
        <f t="shared" si="2"/>
        <v/>
      </c>
      <c r="T23" s="118"/>
      <c r="U23" s="184" t="str">
        <f t="shared" si="3"/>
        <v/>
      </c>
      <c r="V23" s="185"/>
    </row>
    <row r="24" spans="1:22" hidden="1" x14ac:dyDescent="0.25">
      <c r="A24" s="186" t="s">
        <v>180</v>
      </c>
      <c r="B24" s="187"/>
      <c r="C24" s="124" t="s">
        <v>167</v>
      </c>
      <c r="D24" s="106"/>
      <c r="E24" s="109"/>
      <c r="F24" s="110"/>
      <c r="G24" s="111"/>
      <c r="H24" s="107"/>
      <c r="I24" s="108"/>
      <c r="J24" s="111"/>
      <c r="K24" s="110"/>
      <c r="L24" s="111"/>
      <c r="M24" s="107"/>
      <c r="N24" s="188">
        <f t="shared" si="0"/>
        <v>0</v>
      </c>
      <c r="O24" s="189"/>
      <c r="P24" s="172">
        <f t="shared" si="1"/>
        <v>0</v>
      </c>
      <c r="Q24" s="173"/>
      <c r="R24" s="47"/>
      <c r="S24" s="48" t="str">
        <f t="shared" si="2"/>
        <v/>
      </c>
      <c r="T24" s="118"/>
      <c r="U24" s="184" t="str">
        <f t="shared" si="3"/>
        <v/>
      </c>
      <c r="V24" s="185"/>
    </row>
    <row r="25" spans="1:22" ht="15.75" hidden="1" customHeight="1" x14ac:dyDescent="0.25">
      <c r="A25" s="186" t="s">
        <v>179</v>
      </c>
      <c r="B25" s="187"/>
      <c r="C25" s="124" t="s">
        <v>167</v>
      </c>
      <c r="D25" s="106"/>
      <c r="E25" s="109"/>
      <c r="F25" s="110"/>
      <c r="G25" s="111"/>
      <c r="H25" s="107"/>
      <c r="I25" s="108"/>
      <c r="J25" s="111"/>
      <c r="K25" s="110"/>
      <c r="L25" s="111"/>
      <c r="M25" s="107"/>
      <c r="N25" s="188">
        <f t="shared" si="0"/>
        <v>0</v>
      </c>
      <c r="O25" s="189"/>
      <c r="P25" s="172">
        <f t="shared" si="1"/>
        <v>0</v>
      </c>
      <c r="Q25" s="173"/>
      <c r="R25" s="47"/>
      <c r="S25" s="48" t="str">
        <f t="shared" si="2"/>
        <v/>
      </c>
      <c r="T25" s="118"/>
      <c r="U25" s="184" t="str">
        <f t="shared" si="3"/>
        <v/>
      </c>
      <c r="V25" s="185"/>
    </row>
    <row r="26" spans="1:22" ht="15.75" hidden="1" customHeight="1" x14ac:dyDescent="0.25">
      <c r="A26" s="186" t="s">
        <v>178</v>
      </c>
      <c r="B26" s="187"/>
      <c r="C26" s="124" t="s">
        <v>167</v>
      </c>
      <c r="D26" s="106"/>
      <c r="E26" s="109"/>
      <c r="F26" s="110"/>
      <c r="G26" s="111"/>
      <c r="H26" s="107"/>
      <c r="I26" s="108"/>
      <c r="J26" s="111"/>
      <c r="K26" s="110"/>
      <c r="L26" s="111"/>
      <c r="M26" s="107"/>
      <c r="N26" s="188">
        <f t="shared" si="0"/>
        <v>0</v>
      </c>
      <c r="O26" s="189"/>
      <c r="P26" s="172">
        <f t="shared" si="1"/>
        <v>0</v>
      </c>
      <c r="Q26" s="173"/>
      <c r="R26" s="47"/>
      <c r="S26" s="48" t="str">
        <f t="shared" si="2"/>
        <v/>
      </c>
      <c r="T26" s="118"/>
      <c r="U26" s="184" t="str">
        <f t="shared" si="3"/>
        <v/>
      </c>
      <c r="V26" s="185"/>
    </row>
    <row r="27" spans="1:22" ht="14.25" hidden="1" customHeight="1" x14ac:dyDescent="0.25">
      <c r="A27" s="186" t="s">
        <v>177</v>
      </c>
      <c r="B27" s="187"/>
      <c r="C27" s="124" t="s">
        <v>167</v>
      </c>
      <c r="D27" s="106"/>
      <c r="E27" s="109"/>
      <c r="F27" s="110"/>
      <c r="G27" s="111"/>
      <c r="H27" s="107"/>
      <c r="I27" s="108"/>
      <c r="J27" s="111"/>
      <c r="K27" s="110"/>
      <c r="L27" s="111"/>
      <c r="M27" s="107"/>
      <c r="N27" s="188">
        <f t="shared" si="0"/>
        <v>0</v>
      </c>
      <c r="O27" s="189"/>
      <c r="P27" s="172">
        <f t="shared" si="1"/>
        <v>0</v>
      </c>
      <c r="Q27" s="173"/>
      <c r="R27" s="47"/>
      <c r="S27" s="48" t="str">
        <f t="shared" si="2"/>
        <v/>
      </c>
      <c r="T27" s="118"/>
      <c r="U27" s="184" t="str">
        <f t="shared" si="3"/>
        <v/>
      </c>
      <c r="V27" s="185"/>
    </row>
    <row r="28" spans="1:22" ht="16.5" hidden="1" customHeight="1" x14ac:dyDescent="0.25">
      <c r="A28" s="186" t="s">
        <v>176</v>
      </c>
      <c r="B28" s="187"/>
      <c r="C28" s="124" t="s">
        <v>167</v>
      </c>
      <c r="D28" s="106"/>
      <c r="E28" s="109"/>
      <c r="F28" s="110"/>
      <c r="G28" s="111"/>
      <c r="H28" s="107"/>
      <c r="I28" s="108"/>
      <c r="J28" s="111"/>
      <c r="K28" s="110"/>
      <c r="L28" s="111"/>
      <c r="M28" s="107"/>
      <c r="N28" s="188">
        <f t="shared" si="0"/>
        <v>0</v>
      </c>
      <c r="O28" s="189"/>
      <c r="P28" s="172">
        <f t="shared" si="1"/>
        <v>0</v>
      </c>
      <c r="Q28" s="173"/>
      <c r="R28" s="47"/>
      <c r="S28" s="48" t="str">
        <f t="shared" si="2"/>
        <v/>
      </c>
      <c r="T28" s="118"/>
      <c r="U28" s="184" t="str">
        <f t="shared" si="3"/>
        <v/>
      </c>
      <c r="V28" s="185"/>
    </row>
    <row r="29" spans="1:22" ht="2.25" hidden="1" customHeight="1" x14ac:dyDescent="0.25">
      <c r="A29" s="186" t="s">
        <v>175</v>
      </c>
      <c r="B29" s="187"/>
      <c r="C29" s="124" t="s">
        <v>167</v>
      </c>
      <c r="D29" s="106"/>
      <c r="E29" s="109"/>
      <c r="F29" s="110"/>
      <c r="G29" s="111"/>
      <c r="H29" s="107"/>
      <c r="I29" s="108"/>
      <c r="J29" s="111"/>
      <c r="K29" s="110"/>
      <c r="L29" s="111"/>
      <c r="M29" s="107"/>
      <c r="N29" s="188">
        <f t="shared" si="0"/>
        <v>0</v>
      </c>
      <c r="O29" s="189"/>
      <c r="P29" s="172">
        <f t="shared" si="1"/>
        <v>0</v>
      </c>
      <c r="Q29" s="173"/>
      <c r="R29" s="47"/>
      <c r="S29" s="48" t="str">
        <f t="shared" si="2"/>
        <v/>
      </c>
      <c r="T29" s="118"/>
      <c r="U29" s="184" t="str">
        <f t="shared" si="3"/>
        <v/>
      </c>
      <c r="V29" s="185"/>
    </row>
    <row r="30" spans="1:22" ht="15.75" hidden="1" customHeight="1" x14ac:dyDescent="0.25">
      <c r="A30" s="186" t="s">
        <v>174</v>
      </c>
      <c r="B30" s="187"/>
      <c r="C30" s="124" t="s">
        <v>167</v>
      </c>
      <c r="D30" s="106"/>
      <c r="E30" s="109"/>
      <c r="F30" s="110"/>
      <c r="G30" s="111"/>
      <c r="H30" s="107"/>
      <c r="I30" s="108"/>
      <c r="J30" s="111"/>
      <c r="K30" s="110"/>
      <c r="L30" s="111"/>
      <c r="M30" s="107"/>
      <c r="N30" s="188">
        <f t="shared" si="0"/>
        <v>0</v>
      </c>
      <c r="O30" s="189"/>
      <c r="P30" s="172">
        <f t="shared" si="1"/>
        <v>0</v>
      </c>
      <c r="Q30" s="173"/>
      <c r="R30" s="47"/>
      <c r="S30" s="48" t="str">
        <f t="shared" si="2"/>
        <v/>
      </c>
      <c r="T30" s="118"/>
      <c r="U30" s="184" t="str">
        <f t="shared" si="3"/>
        <v/>
      </c>
      <c r="V30" s="185"/>
    </row>
    <row r="31" spans="1:22" ht="13.5" hidden="1" customHeight="1" x14ac:dyDescent="0.25">
      <c r="A31" s="186" t="s">
        <v>173</v>
      </c>
      <c r="B31" s="187"/>
      <c r="C31" s="124" t="s">
        <v>167</v>
      </c>
      <c r="D31" s="106"/>
      <c r="E31" s="109"/>
      <c r="F31" s="110"/>
      <c r="G31" s="111"/>
      <c r="H31" s="107"/>
      <c r="I31" s="108"/>
      <c r="J31" s="111"/>
      <c r="K31" s="110"/>
      <c r="L31" s="111"/>
      <c r="M31" s="107"/>
      <c r="N31" s="188">
        <f t="shared" si="0"/>
        <v>0</v>
      </c>
      <c r="O31" s="189"/>
      <c r="P31" s="172">
        <f t="shared" si="1"/>
        <v>0</v>
      </c>
      <c r="Q31" s="173"/>
      <c r="R31" s="47"/>
      <c r="S31" s="48" t="str">
        <f t="shared" si="2"/>
        <v/>
      </c>
      <c r="T31" s="118"/>
      <c r="U31" s="184" t="str">
        <f t="shared" si="3"/>
        <v/>
      </c>
      <c r="V31" s="185"/>
    </row>
    <row r="32" spans="1:22" hidden="1" x14ac:dyDescent="0.25">
      <c r="A32" s="186" t="s">
        <v>25</v>
      </c>
      <c r="B32" s="187"/>
      <c r="C32" s="124" t="s">
        <v>167</v>
      </c>
      <c r="D32" s="106"/>
      <c r="E32" s="109"/>
      <c r="F32" s="110"/>
      <c r="G32" s="111"/>
      <c r="H32" s="107"/>
      <c r="I32" s="108"/>
      <c r="J32" s="111"/>
      <c r="K32" s="110"/>
      <c r="L32" s="111"/>
      <c r="M32" s="107"/>
      <c r="N32" s="188">
        <f t="shared" si="0"/>
        <v>0</v>
      </c>
      <c r="O32" s="189"/>
      <c r="P32" s="172">
        <f t="shared" si="1"/>
        <v>0</v>
      </c>
      <c r="Q32" s="173"/>
      <c r="R32" s="47"/>
      <c r="S32" s="48" t="str">
        <f t="shared" si="2"/>
        <v/>
      </c>
      <c r="T32" s="118"/>
      <c r="U32" s="184" t="str">
        <f t="shared" si="3"/>
        <v/>
      </c>
      <c r="V32" s="185"/>
    </row>
    <row r="33" spans="1:22" hidden="1" x14ac:dyDescent="0.25">
      <c r="A33" s="186" t="s">
        <v>26</v>
      </c>
      <c r="B33" s="187"/>
      <c r="C33" s="124" t="s">
        <v>167</v>
      </c>
      <c r="D33" s="106"/>
      <c r="E33" s="109"/>
      <c r="F33" s="110"/>
      <c r="G33" s="111"/>
      <c r="H33" s="107"/>
      <c r="I33" s="108"/>
      <c r="J33" s="111"/>
      <c r="K33" s="110"/>
      <c r="L33" s="111"/>
      <c r="M33" s="107"/>
      <c r="N33" s="188">
        <f t="shared" si="0"/>
        <v>0</v>
      </c>
      <c r="O33" s="189"/>
      <c r="P33" s="172">
        <f t="shared" si="1"/>
        <v>0</v>
      </c>
      <c r="Q33" s="173"/>
      <c r="R33" s="47"/>
      <c r="S33" s="48" t="str">
        <f t="shared" si="2"/>
        <v/>
      </c>
      <c r="T33" s="118"/>
      <c r="U33" s="184" t="str">
        <f t="shared" si="3"/>
        <v/>
      </c>
      <c r="V33" s="185"/>
    </row>
    <row r="34" spans="1:22" hidden="1" x14ac:dyDescent="0.25">
      <c r="A34" s="186" t="s">
        <v>27</v>
      </c>
      <c r="B34" s="187"/>
      <c r="C34" s="124" t="s">
        <v>167</v>
      </c>
      <c r="D34" s="106"/>
      <c r="E34" s="109"/>
      <c r="F34" s="110"/>
      <c r="G34" s="111"/>
      <c r="H34" s="107"/>
      <c r="I34" s="108"/>
      <c r="J34" s="111"/>
      <c r="K34" s="110"/>
      <c r="L34" s="111"/>
      <c r="M34" s="107"/>
      <c r="N34" s="188">
        <f t="shared" si="0"/>
        <v>0</v>
      </c>
      <c r="O34" s="189"/>
      <c r="P34" s="172">
        <f t="shared" si="1"/>
        <v>0</v>
      </c>
      <c r="Q34" s="173"/>
      <c r="R34" s="47"/>
      <c r="S34" s="48" t="str">
        <f t="shared" si="2"/>
        <v/>
      </c>
      <c r="T34" s="118"/>
      <c r="U34" s="184" t="str">
        <f t="shared" si="3"/>
        <v/>
      </c>
      <c r="V34" s="185"/>
    </row>
    <row r="35" spans="1:22" hidden="1" x14ac:dyDescent="0.25">
      <c r="A35" s="186" t="s">
        <v>28</v>
      </c>
      <c r="B35" s="187"/>
      <c r="C35" s="124" t="s">
        <v>167</v>
      </c>
      <c r="D35" s="106"/>
      <c r="E35" s="109"/>
      <c r="F35" s="110"/>
      <c r="G35" s="111"/>
      <c r="H35" s="107"/>
      <c r="I35" s="108"/>
      <c r="J35" s="111"/>
      <c r="K35" s="110"/>
      <c r="L35" s="111"/>
      <c r="M35" s="107"/>
      <c r="N35" s="188">
        <f t="shared" si="0"/>
        <v>0</v>
      </c>
      <c r="O35" s="189"/>
      <c r="P35" s="172">
        <f t="shared" si="1"/>
        <v>0</v>
      </c>
      <c r="Q35" s="173"/>
      <c r="R35" s="47"/>
      <c r="S35" s="48" t="str">
        <f t="shared" si="2"/>
        <v/>
      </c>
      <c r="T35" s="118"/>
      <c r="U35" s="184" t="str">
        <f t="shared" si="3"/>
        <v/>
      </c>
      <c r="V35" s="185"/>
    </row>
    <row r="36" spans="1:22" hidden="1" x14ac:dyDescent="0.25">
      <c r="A36" s="186" t="s">
        <v>29</v>
      </c>
      <c r="B36" s="187"/>
      <c r="C36" s="124" t="s">
        <v>167</v>
      </c>
      <c r="D36" s="106"/>
      <c r="E36" s="109"/>
      <c r="F36" s="110"/>
      <c r="G36" s="111"/>
      <c r="H36" s="107"/>
      <c r="I36" s="108"/>
      <c r="J36" s="111"/>
      <c r="K36" s="110"/>
      <c r="L36" s="111"/>
      <c r="M36" s="107"/>
      <c r="N36" s="188">
        <f t="shared" si="0"/>
        <v>0</v>
      </c>
      <c r="O36" s="189"/>
      <c r="P36" s="172">
        <f t="shared" si="1"/>
        <v>0</v>
      </c>
      <c r="Q36" s="173"/>
      <c r="R36" s="47"/>
      <c r="S36" s="48" t="str">
        <f t="shared" si="2"/>
        <v/>
      </c>
      <c r="T36" s="118"/>
      <c r="U36" s="184" t="str">
        <f t="shared" si="3"/>
        <v/>
      </c>
      <c r="V36" s="185"/>
    </row>
    <row r="37" spans="1:22" hidden="1" x14ac:dyDescent="0.25">
      <c r="A37" s="186" t="s">
        <v>30</v>
      </c>
      <c r="B37" s="187"/>
      <c r="C37" s="124" t="s">
        <v>167</v>
      </c>
      <c r="D37" s="106"/>
      <c r="E37" s="109"/>
      <c r="F37" s="110"/>
      <c r="G37" s="111"/>
      <c r="H37" s="107"/>
      <c r="I37" s="108"/>
      <c r="J37" s="111"/>
      <c r="K37" s="110"/>
      <c r="L37" s="111"/>
      <c r="M37" s="107"/>
      <c r="N37" s="188">
        <f t="shared" si="0"/>
        <v>0</v>
      </c>
      <c r="O37" s="189"/>
      <c r="P37" s="172">
        <f t="shared" si="1"/>
        <v>0</v>
      </c>
      <c r="Q37" s="173"/>
      <c r="R37" s="47"/>
      <c r="S37" s="48" t="str">
        <f t="shared" si="2"/>
        <v/>
      </c>
      <c r="T37" s="118"/>
      <c r="U37" s="184" t="str">
        <f t="shared" si="3"/>
        <v/>
      </c>
      <c r="V37" s="185"/>
    </row>
    <row r="38" spans="1:22" hidden="1" x14ac:dyDescent="0.25">
      <c r="A38" s="186" t="s">
        <v>31</v>
      </c>
      <c r="B38" s="187"/>
      <c r="C38" s="124" t="s">
        <v>167</v>
      </c>
      <c r="D38" s="106"/>
      <c r="E38" s="109"/>
      <c r="F38" s="110"/>
      <c r="G38" s="111"/>
      <c r="H38" s="107"/>
      <c r="I38" s="108"/>
      <c r="J38" s="111"/>
      <c r="K38" s="110"/>
      <c r="L38" s="111"/>
      <c r="M38" s="107"/>
      <c r="N38" s="188">
        <f t="shared" si="0"/>
        <v>0</v>
      </c>
      <c r="O38" s="189"/>
      <c r="P38" s="172">
        <f t="shared" si="1"/>
        <v>0</v>
      </c>
      <c r="Q38" s="173"/>
      <c r="R38" s="47"/>
      <c r="S38" s="48" t="str">
        <f t="shared" si="2"/>
        <v/>
      </c>
      <c r="T38" s="118"/>
      <c r="U38" s="184" t="str">
        <f t="shared" si="3"/>
        <v/>
      </c>
      <c r="V38" s="185"/>
    </row>
    <row r="39" spans="1:22" hidden="1" x14ac:dyDescent="0.25">
      <c r="A39" s="186" t="s">
        <v>32</v>
      </c>
      <c r="B39" s="187"/>
      <c r="C39" s="124" t="s">
        <v>167</v>
      </c>
      <c r="D39" s="106"/>
      <c r="E39" s="109"/>
      <c r="F39" s="110"/>
      <c r="G39" s="111"/>
      <c r="H39" s="107"/>
      <c r="I39" s="108"/>
      <c r="J39" s="111"/>
      <c r="K39" s="110"/>
      <c r="L39" s="111"/>
      <c r="M39" s="107"/>
      <c r="N39" s="188">
        <f t="shared" ref="N39:N70" si="4">IF(IF((COUNTIF(D39:M39,"&gt;0"))&gt;1,SQRT(DEVSQ(D39:M39)/((COUNTIF(D39:M39,"&gt;0")-1))),0)=0,0,IF((COUNTIF(D39:M39,"&gt;0"))&gt;1,SQRT(DEVSQ(D39:M39)/((COUNTIF(D39:M39,"&gt;0")-1))),0))</f>
        <v>0</v>
      </c>
      <c r="O39" s="189"/>
      <c r="P39" s="172">
        <f t="shared" ref="P39:P70" si="5">IF(N39=0,0,ROUND(IF((COUNTIF(D39:M39,"&gt;0"))&gt;1,N39/AVERAGEA(D39:M39)*100,0),2))</f>
        <v>0</v>
      </c>
      <c r="Q39" s="173"/>
      <c r="R39" s="47"/>
      <c r="S39" s="48" t="str">
        <f t="shared" ref="S39:S70" si="6">IF(COUNTIF(D39:M39,"&gt;0")&gt;0,ROUND(SUM(D39:M39)/(COUNTIF(D39:M39,"&gt;0")),2),"")</f>
        <v/>
      </c>
      <c r="T39" s="118"/>
      <c r="U39" s="184" t="str">
        <f t="shared" ref="U39:U70" si="7">IF(COUNTIF(D39:M39,"&gt;0")&gt;1,T39*ROUND((SUM(D39:M39)/(COUNTIF(D39:M39,"&gt;0"))),2),"")</f>
        <v/>
      </c>
      <c r="V39" s="185"/>
    </row>
    <row r="40" spans="1:22" hidden="1" x14ac:dyDescent="0.25">
      <c r="A40" s="186" t="s">
        <v>33</v>
      </c>
      <c r="B40" s="187"/>
      <c r="C40" s="124" t="s">
        <v>167</v>
      </c>
      <c r="D40" s="106"/>
      <c r="E40" s="109"/>
      <c r="F40" s="110"/>
      <c r="G40" s="111"/>
      <c r="H40" s="107"/>
      <c r="I40" s="108"/>
      <c r="J40" s="111"/>
      <c r="K40" s="110"/>
      <c r="L40" s="111"/>
      <c r="M40" s="107"/>
      <c r="N40" s="188">
        <f t="shared" si="4"/>
        <v>0</v>
      </c>
      <c r="O40" s="189"/>
      <c r="P40" s="172">
        <f t="shared" si="5"/>
        <v>0</v>
      </c>
      <c r="Q40" s="173"/>
      <c r="R40" s="47"/>
      <c r="S40" s="48" t="str">
        <f t="shared" si="6"/>
        <v/>
      </c>
      <c r="T40" s="118"/>
      <c r="U40" s="184" t="str">
        <f t="shared" si="7"/>
        <v/>
      </c>
      <c r="V40" s="185"/>
    </row>
    <row r="41" spans="1:22" hidden="1" x14ac:dyDescent="0.25">
      <c r="A41" s="186" t="s">
        <v>34</v>
      </c>
      <c r="B41" s="187"/>
      <c r="C41" s="124" t="s">
        <v>167</v>
      </c>
      <c r="D41" s="106"/>
      <c r="E41" s="109"/>
      <c r="F41" s="110"/>
      <c r="G41" s="111"/>
      <c r="H41" s="107"/>
      <c r="I41" s="108"/>
      <c r="J41" s="111"/>
      <c r="K41" s="110"/>
      <c r="L41" s="111"/>
      <c r="M41" s="107"/>
      <c r="N41" s="188">
        <f t="shared" si="4"/>
        <v>0</v>
      </c>
      <c r="O41" s="189"/>
      <c r="P41" s="172">
        <f t="shared" si="5"/>
        <v>0</v>
      </c>
      <c r="Q41" s="173"/>
      <c r="R41" s="47"/>
      <c r="S41" s="48" t="str">
        <f t="shared" si="6"/>
        <v/>
      </c>
      <c r="T41" s="118"/>
      <c r="U41" s="184" t="str">
        <f t="shared" si="7"/>
        <v/>
      </c>
      <c r="V41" s="185"/>
    </row>
    <row r="42" spans="1:22" hidden="1" x14ac:dyDescent="0.25">
      <c r="A42" s="186" t="s">
        <v>35</v>
      </c>
      <c r="B42" s="187"/>
      <c r="C42" s="124" t="s">
        <v>167</v>
      </c>
      <c r="D42" s="106"/>
      <c r="E42" s="109"/>
      <c r="F42" s="110"/>
      <c r="G42" s="111"/>
      <c r="H42" s="107"/>
      <c r="I42" s="108"/>
      <c r="J42" s="111"/>
      <c r="K42" s="110"/>
      <c r="L42" s="111"/>
      <c r="M42" s="107"/>
      <c r="N42" s="188">
        <f t="shared" si="4"/>
        <v>0</v>
      </c>
      <c r="O42" s="189"/>
      <c r="P42" s="172">
        <f t="shared" si="5"/>
        <v>0</v>
      </c>
      <c r="Q42" s="173"/>
      <c r="R42" s="47"/>
      <c r="S42" s="48" t="str">
        <f t="shared" si="6"/>
        <v/>
      </c>
      <c r="T42" s="118"/>
      <c r="U42" s="184" t="str">
        <f t="shared" si="7"/>
        <v/>
      </c>
      <c r="V42" s="185"/>
    </row>
    <row r="43" spans="1:22" hidden="1" x14ac:dyDescent="0.25">
      <c r="A43" s="186" t="s">
        <v>36</v>
      </c>
      <c r="B43" s="187"/>
      <c r="C43" s="124" t="s">
        <v>167</v>
      </c>
      <c r="D43" s="106"/>
      <c r="E43" s="109"/>
      <c r="F43" s="110"/>
      <c r="G43" s="111"/>
      <c r="H43" s="107"/>
      <c r="I43" s="108"/>
      <c r="J43" s="111"/>
      <c r="K43" s="110"/>
      <c r="L43" s="111"/>
      <c r="M43" s="107"/>
      <c r="N43" s="188">
        <f t="shared" si="4"/>
        <v>0</v>
      </c>
      <c r="O43" s="189"/>
      <c r="P43" s="172">
        <f t="shared" si="5"/>
        <v>0</v>
      </c>
      <c r="Q43" s="173"/>
      <c r="R43" s="47"/>
      <c r="S43" s="48" t="str">
        <f t="shared" si="6"/>
        <v/>
      </c>
      <c r="T43" s="118"/>
      <c r="U43" s="184" t="str">
        <f t="shared" si="7"/>
        <v/>
      </c>
      <c r="V43" s="185"/>
    </row>
    <row r="44" spans="1:22" hidden="1" x14ac:dyDescent="0.25">
      <c r="A44" s="186" t="s">
        <v>37</v>
      </c>
      <c r="B44" s="187"/>
      <c r="C44" s="124" t="s">
        <v>167</v>
      </c>
      <c r="D44" s="106"/>
      <c r="E44" s="109"/>
      <c r="F44" s="110"/>
      <c r="G44" s="111"/>
      <c r="H44" s="107"/>
      <c r="I44" s="108"/>
      <c r="J44" s="111"/>
      <c r="K44" s="110"/>
      <c r="L44" s="111"/>
      <c r="M44" s="107"/>
      <c r="N44" s="188">
        <f t="shared" si="4"/>
        <v>0</v>
      </c>
      <c r="O44" s="189"/>
      <c r="P44" s="172">
        <f t="shared" si="5"/>
        <v>0</v>
      </c>
      <c r="Q44" s="173"/>
      <c r="R44" s="47"/>
      <c r="S44" s="48" t="str">
        <f t="shared" si="6"/>
        <v/>
      </c>
      <c r="T44" s="118"/>
      <c r="U44" s="184" t="str">
        <f t="shared" si="7"/>
        <v/>
      </c>
      <c r="V44" s="185"/>
    </row>
    <row r="45" spans="1:22" hidden="1" x14ac:dyDescent="0.25">
      <c r="A45" s="186" t="s">
        <v>38</v>
      </c>
      <c r="B45" s="187"/>
      <c r="C45" s="124" t="s">
        <v>167</v>
      </c>
      <c r="D45" s="106"/>
      <c r="E45" s="109"/>
      <c r="F45" s="110"/>
      <c r="G45" s="111"/>
      <c r="H45" s="107"/>
      <c r="I45" s="108"/>
      <c r="J45" s="111"/>
      <c r="K45" s="110"/>
      <c r="L45" s="111"/>
      <c r="M45" s="107"/>
      <c r="N45" s="188">
        <f t="shared" si="4"/>
        <v>0</v>
      </c>
      <c r="O45" s="189"/>
      <c r="P45" s="172">
        <f t="shared" si="5"/>
        <v>0</v>
      </c>
      <c r="Q45" s="173"/>
      <c r="R45" s="47"/>
      <c r="S45" s="48" t="str">
        <f t="shared" si="6"/>
        <v/>
      </c>
      <c r="T45" s="118"/>
      <c r="U45" s="184" t="str">
        <f t="shared" si="7"/>
        <v/>
      </c>
      <c r="V45" s="185"/>
    </row>
    <row r="46" spans="1:22" hidden="1" x14ac:dyDescent="0.25">
      <c r="A46" s="186" t="s">
        <v>39</v>
      </c>
      <c r="B46" s="187"/>
      <c r="C46" s="124" t="s">
        <v>167</v>
      </c>
      <c r="D46" s="106"/>
      <c r="E46" s="109"/>
      <c r="F46" s="110"/>
      <c r="G46" s="111"/>
      <c r="H46" s="107"/>
      <c r="I46" s="108"/>
      <c r="J46" s="111"/>
      <c r="K46" s="110"/>
      <c r="L46" s="111"/>
      <c r="M46" s="107"/>
      <c r="N46" s="188">
        <f t="shared" si="4"/>
        <v>0</v>
      </c>
      <c r="O46" s="189"/>
      <c r="P46" s="172">
        <f t="shared" si="5"/>
        <v>0</v>
      </c>
      <c r="Q46" s="173"/>
      <c r="R46" s="47"/>
      <c r="S46" s="48" t="str">
        <f t="shared" si="6"/>
        <v/>
      </c>
      <c r="T46" s="118"/>
      <c r="U46" s="184" t="str">
        <f t="shared" si="7"/>
        <v/>
      </c>
      <c r="V46" s="185"/>
    </row>
    <row r="47" spans="1:22" hidden="1" x14ac:dyDescent="0.25">
      <c r="A47" s="186" t="s">
        <v>40</v>
      </c>
      <c r="B47" s="187"/>
      <c r="C47" s="124" t="s">
        <v>167</v>
      </c>
      <c r="D47" s="106"/>
      <c r="E47" s="109"/>
      <c r="F47" s="110"/>
      <c r="G47" s="111"/>
      <c r="H47" s="107"/>
      <c r="I47" s="108"/>
      <c r="J47" s="111"/>
      <c r="K47" s="110"/>
      <c r="L47" s="111"/>
      <c r="M47" s="107"/>
      <c r="N47" s="188">
        <f t="shared" si="4"/>
        <v>0</v>
      </c>
      <c r="O47" s="189"/>
      <c r="P47" s="172">
        <f t="shared" si="5"/>
        <v>0</v>
      </c>
      <c r="Q47" s="173"/>
      <c r="R47" s="47"/>
      <c r="S47" s="48" t="str">
        <f t="shared" si="6"/>
        <v/>
      </c>
      <c r="T47" s="118"/>
      <c r="U47" s="184" t="str">
        <f t="shared" si="7"/>
        <v/>
      </c>
      <c r="V47" s="185"/>
    </row>
    <row r="48" spans="1:22" hidden="1" x14ac:dyDescent="0.25">
      <c r="A48" s="186" t="s">
        <v>41</v>
      </c>
      <c r="B48" s="187"/>
      <c r="C48" s="124" t="s">
        <v>167</v>
      </c>
      <c r="D48" s="106"/>
      <c r="E48" s="109"/>
      <c r="F48" s="110"/>
      <c r="G48" s="111"/>
      <c r="H48" s="107"/>
      <c r="I48" s="108"/>
      <c r="J48" s="111"/>
      <c r="K48" s="110"/>
      <c r="L48" s="111"/>
      <c r="M48" s="107"/>
      <c r="N48" s="188">
        <f t="shared" si="4"/>
        <v>0</v>
      </c>
      <c r="O48" s="189"/>
      <c r="P48" s="172">
        <f t="shared" si="5"/>
        <v>0</v>
      </c>
      <c r="Q48" s="173"/>
      <c r="R48" s="47"/>
      <c r="S48" s="48" t="str">
        <f t="shared" si="6"/>
        <v/>
      </c>
      <c r="T48" s="118"/>
      <c r="U48" s="184" t="str">
        <f t="shared" si="7"/>
        <v/>
      </c>
      <c r="V48" s="185"/>
    </row>
    <row r="49" spans="1:22" hidden="1" x14ac:dyDescent="0.25">
      <c r="A49" s="186" t="s">
        <v>42</v>
      </c>
      <c r="B49" s="187"/>
      <c r="C49" s="124" t="s">
        <v>167</v>
      </c>
      <c r="D49" s="106"/>
      <c r="E49" s="109"/>
      <c r="F49" s="110"/>
      <c r="G49" s="111"/>
      <c r="H49" s="107"/>
      <c r="I49" s="108"/>
      <c r="J49" s="111"/>
      <c r="K49" s="110"/>
      <c r="L49" s="111"/>
      <c r="M49" s="107"/>
      <c r="N49" s="188">
        <f t="shared" si="4"/>
        <v>0</v>
      </c>
      <c r="O49" s="189"/>
      <c r="P49" s="172">
        <f t="shared" si="5"/>
        <v>0</v>
      </c>
      <c r="Q49" s="173"/>
      <c r="R49" s="47"/>
      <c r="S49" s="48" t="str">
        <f t="shared" si="6"/>
        <v/>
      </c>
      <c r="T49" s="118"/>
      <c r="U49" s="184" t="str">
        <f t="shared" si="7"/>
        <v/>
      </c>
      <c r="V49" s="185"/>
    </row>
    <row r="50" spans="1:22" hidden="1" x14ac:dyDescent="0.25">
      <c r="A50" s="186" t="s">
        <v>43</v>
      </c>
      <c r="B50" s="187"/>
      <c r="C50" s="124" t="s">
        <v>167</v>
      </c>
      <c r="D50" s="106"/>
      <c r="E50" s="109"/>
      <c r="F50" s="110"/>
      <c r="G50" s="111"/>
      <c r="H50" s="107"/>
      <c r="I50" s="108"/>
      <c r="J50" s="111"/>
      <c r="K50" s="110"/>
      <c r="L50" s="111"/>
      <c r="M50" s="107"/>
      <c r="N50" s="188">
        <f t="shared" si="4"/>
        <v>0</v>
      </c>
      <c r="O50" s="189"/>
      <c r="P50" s="172">
        <f t="shared" si="5"/>
        <v>0</v>
      </c>
      <c r="Q50" s="173"/>
      <c r="R50" s="47"/>
      <c r="S50" s="48" t="str">
        <f t="shared" si="6"/>
        <v/>
      </c>
      <c r="T50" s="118"/>
      <c r="U50" s="184" t="str">
        <f t="shared" si="7"/>
        <v/>
      </c>
      <c r="V50" s="185"/>
    </row>
    <row r="51" spans="1:22" hidden="1" x14ac:dyDescent="0.25">
      <c r="A51" s="186" t="s">
        <v>44</v>
      </c>
      <c r="B51" s="187"/>
      <c r="C51" s="124" t="s">
        <v>167</v>
      </c>
      <c r="D51" s="106"/>
      <c r="E51" s="109"/>
      <c r="F51" s="110"/>
      <c r="G51" s="111"/>
      <c r="H51" s="107"/>
      <c r="I51" s="108"/>
      <c r="J51" s="111"/>
      <c r="K51" s="110"/>
      <c r="L51" s="111"/>
      <c r="M51" s="107"/>
      <c r="N51" s="188">
        <f t="shared" si="4"/>
        <v>0</v>
      </c>
      <c r="O51" s="189"/>
      <c r="P51" s="172">
        <f t="shared" si="5"/>
        <v>0</v>
      </c>
      <c r="Q51" s="173"/>
      <c r="R51" s="47"/>
      <c r="S51" s="48" t="str">
        <f t="shared" si="6"/>
        <v/>
      </c>
      <c r="T51" s="118"/>
      <c r="U51" s="184" t="str">
        <f t="shared" si="7"/>
        <v/>
      </c>
      <c r="V51" s="185"/>
    </row>
    <row r="52" spans="1:22" hidden="1" x14ac:dyDescent="0.25">
      <c r="A52" s="186" t="s">
        <v>45</v>
      </c>
      <c r="B52" s="187"/>
      <c r="C52" s="124" t="s">
        <v>167</v>
      </c>
      <c r="D52" s="106"/>
      <c r="E52" s="109"/>
      <c r="F52" s="110"/>
      <c r="G52" s="111"/>
      <c r="H52" s="107"/>
      <c r="I52" s="108"/>
      <c r="J52" s="111"/>
      <c r="K52" s="110"/>
      <c r="L52" s="111"/>
      <c r="M52" s="107"/>
      <c r="N52" s="188">
        <f t="shared" si="4"/>
        <v>0</v>
      </c>
      <c r="O52" s="189"/>
      <c r="P52" s="172">
        <f t="shared" si="5"/>
        <v>0</v>
      </c>
      <c r="Q52" s="173"/>
      <c r="R52" s="47"/>
      <c r="S52" s="48" t="str">
        <f t="shared" si="6"/>
        <v/>
      </c>
      <c r="T52" s="118"/>
      <c r="U52" s="184" t="str">
        <f t="shared" si="7"/>
        <v/>
      </c>
      <c r="V52" s="185"/>
    </row>
    <row r="53" spans="1:22" hidden="1" x14ac:dyDescent="0.25">
      <c r="A53" s="186" t="s">
        <v>46</v>
      </c>
      <c r="B53" s="187"/>
      <c r="C53" s="124" t="s">
        <v>167</v>
      </c>
      <c r="D53" s="106"/>
      <c r="E53" s="109"/>
      <c r="F53" s="110"/>
      <c r="G53" s="111"/>
      <c r="H53" s="107"/>
      <c r="I53" s="108"/>
      <c r="J53" s="111"/>
      <c r="K53" s="110"/>
      <c r="L53" s="111"/>
      <c r="M53" s="107"/>
      <c r="N53" s="188">
        <f t="shared" si="4"/>
        <v>0</v>
      </c>
      <c r="O53" s="189"/>
      <c r="P53" s="172">
        <f t="shared" si="5"/>
        <v>0</v>
      </c>
      <c r="Q53" s="173"/>
      <c r="R53" s="47"/>
      <c r="S53" s="48" t="str">
        <f t="shared" si="6"/>
        <v/>
      </c>
      <c r="T53" s="118"/>
      <c r="U53" s="184" t="str">
        <f t="shared" si="7"/>
        <v/>
      </c>
      <c r="V53" s="185"/>
    </row>
    <row r="54" spans="1:22" hidden="1" x14ac:dyDescent="0.25">
      <c r="A54" s="186" t="s">
        <v>47</v>
      </c>
      <c r="B54" s="187"/>
      <c r="C54" s="124" t="s">
        <v>167</v>
      </c>
      <c r="D54" s="106"/>
      <c r="E54" s="109"/>
      <c r="F54" s="110"/>
      <c r="G54" s="111"/>
      <c r="H54" s="107"/>
      <c r="I54" s="108"/>
      <c r="J54" s="111"/>
      <c r="K54" s="110"/>
      <c r="L54" s="111"/>
      <c r="M54" s="107"/>
      <c r="N54" s="188">
        <f t="shared" si="4"/>
        <v>0</v>
      </c>
      <c r="O54" s="189"/>
      <c r="P54" s="172">
        <f t="shared" si="5"/>
        <v>0</v>
      </c>
      <c r="Q54" s="173"/>
      <c r="R54" s="47"/>
      <c r="S54" s="48" t="str">
        <f t="shared" si="6"/>
        <v/>
      </c>
      <c r="T54" s="118"/>
      <c r="U54" s="184" t="str">
        <f t="shared" si="7"/>
        <v/>
      </c>
      <c r="V54" s="185"/>
    </row>
    <row r="55" spans="1:22" hidden="1" x14ac:dyDescent="0.25">
      <c r="A55" s="186" t="s">
        <v>48</v>
      </c>
      <c r="B55" s="187"/>
      <c r="C55" s="124" t="s">
        <v>167</v>
      </c>
      <c r="D55" s="106"/>
      <c r="E55" s="109"/>
      <c r="F55" s="110"/>
      <c r="G55" s="111"/>
      <c r="H55" s="107"/>
      <c r="I55" s="108"/>
      <c r="J55" s="111"/>
      <c r="K55" s="110"/>
      <c r="L55" s="111"/>
      <c r="M55" s="107"/>
      <c r="N55" s="188">
        <f t="shared" si="4"/>
        <v>0</v>
      </c>
      <c r="O55" s="189"/>
      <c r="P55" s="172">
        <f t="shared" si="5"/>
        <v>0</v>
      </c>
      <c r="Q55" s="173"/>
      <c r="R55" s="47"/>
      <c r="S55" s="48" t="str">
        <f t="shared" si="6"/>
        <v/>
      </c>
      <c r="T55" s="118"/>
      <c r="U55" s="184" t="str">
        <f t="shared" si="7"/>
        <v/>
      </c>
      <c r="V55" s="185"/>
    </row>
    <row r="56" spans="1:22" hidden="1" x14ac:dyDescent="0.25">
      <c r="A56" s="186" t="s">
        <v>49</v>
      </c>
      <c r="B56" s="187"/>
      <c r="C56" s="124" t="s">
        <v>167</v>
      </c>
      <c r="D56" s="106"/>
      <c r="E56" s="109"/>
      <c r="F56" s="110"/>
      <c r="G56" s="111"/>
      <c r="H56" s="107"/>
      <c r="I56" s="108"/>
      <c r="J56" s="111"/>
      <c r="K56" s="110"/>
      <c r="L56" s="111"/>
      <c r="M56" s="107"/>
      <c r="N56" s="188">
        <f t="shared" si="4"/>
        <v>0</v>
      </c>
      <c r="O56" s="189"/>
      <c r="P56" s="172">
        <f t="shared" si="5"/>
        <v>0</v>
      </c>
      <c r="Q56" s="173"/>
      <c r="R56" s="47"/>
      <c r="S56" s="48" t="str">
        <f t="shared" si="6"/>
        <v/>
      </c>
      <c r="T56" s="118"/>
      <c r="U56" s="184" t="str">
        <f t="shared" si="7"/>
        <v/>
      </c>
      <c r="V56" s="185"/>
    </row>
    <row r="57" spans="1:22" hidden="1" x14ac:dyDescent="0.25">
      <c r="A57" s="186" t="s">
        <v>50</v>
      </c>
      <c r="B57" s="187"/>
      <c r="C57" s="124" t="s">
        <v>167</v>
      </c>
      <c r="D57" s="106"/>
      <c r="E57" s="109"/>
      <c r="F57" s="110"/>
      <c r="G57" s="111"/>
      <c r="H57" s="107"/>
      <c r="I57" s="108"/>
      <c r="J57" s="111"/>
      <c r="K57" s="110"/>
      <c r="L57" s="111"/>
      <c r="M57" s="107"/>
      <c r="N57" s="188">
        <f t="shared" si="4"/>
        <v>0</v>
      </c>
      <c r="O57" s="189"/>
      <c r="P57" s="172">
        <f t="shared" si="5"/>
        <v>0</v>
      </c>
      <c r="Q57" s="173"/>
      <c r="R57" s="47"/>
      <c r="S57" s="48" t="str">
        <f t="shared" si="6"/>
        <v/>
      </c>
      <c r="T57" s="118"/>
      <c r="U57" s="184" t="str">
        <f t="shared" si="7"/>
        <v/>
      </c>
      <c r="V57" s="185"/>
    </row>
    <row r="58" spans="1:22" hidden="1" x14ac:dyDescent="0.25">
      <c r="A58" s="186" t="s">
        <v>51</v>
      </c>
      <c r="B58" s="187"/>
      <c r="C58" s="124" t="s">
        <v>167</v>
      </c>
      <c r="D58" s="106"/>
      <c r="E58" s="109"/>
      <c r="F58" s="110"/>
      <c r="G58" s="111"/>
      <c r="H58" s="107"/>
      <c r="I58" s="108"/>
      <c r="J58" s="111"/>
      <c r="K58" s="110"/>
      <c r="L58" s="111"/>
      <c r="M58" s="107"/>
      <c r="N58" s="188">
        <f t="shared" si="4"/>
        <v>0</v>
      </c>
      <c r="O58" s="189"/>
      <c r="P58" s="172">
        <f t="shared" si="5"/>
        <v>0</v>
      </c>
      <c r="Q58" s="173"/>
      <c r="R58" s="47"/>
      <c r="S58" s="48" t="str">
        <f t="shared" si="6"/>
        <v/>
      </c>
      <c r="T58" s="118"/>
      <c r="U58" s="184" t="str">
        <f t="shared" si="7"/>
        <v/>
      </c>
      <c r="V58" s="185"/>
    </row>
    <row r="59" spans="1:22" hidden="1" x14ac:dyDescent="0.25">
      <c r="A59" s="186" t="s">
        <v>52</v>
      </c>
      <c r="B59" s="187"/>
      <c r="C59" s="124" t="s">
        <v>167</v>
      </c>
      <c r="D59" s="106"/>
      <c r="E59" s="109"/>
      <c r="F59" s="110"/>
      <c r="G59" s="111"/>
      <c r="H59" s="107"/>
      <c r="I59" s="108"/>
      <c r="J59" s="111"/>
      <c r="K59" s="110"/>
      <c r="L59" s="111"/>
      <c r="M59" s="107"/>
      <c r="N59" s="188">
        <f t="shared" si="4"/>
        <v>0</v>
      </c>
      <c r="O59" s="189"/>
      <c r="P59" s="172">
        <f t="shared" si="5"/>
        <v>0</v>
      </c>
      <c r="Q59" s="173"/>
      <c r="R59" s="47"/>
      <c r="S59" s="48" t="str">
        <f t="shared" si="6"/>
        <v/>
      </c>
      <c r="T59" s="118"/>
      <c r="U59" s="184" t="str">
        <f t="shared" si="7"/>
        <v/>
      </c>
      <c r="V59" s="185"/>
    </row>
    <row r="60" spans="1:22" hidden="1" x14ac:dyDescent="0.25">
      <c r="A60" s="186" t="s">
        <v>53</v>
      </c>
      <c r="B60" s="187"/>
      <c r="C60" s="124" t="s">
        <v>167</v>
      </c>
      <c r="D60" s="106"/>
      <c r="E60" s="109"/>
      <c r="F60" s="110"/>
      <c r="G60" s="111"/>
      <c r="H60" s="107"/>
      <c r="I60" s="108"/>
      <c r="J60" s="111"/>
      <c r="K60" s="110"/>
      <c r="L60" s="111"/>
      <c r="M60" s="107"/>
      <c r="N60" s="188">
        <f t="shared" si="4"/>
        <v>0</v>
      </c>
      <c r="O60" s="189"/>
      <c r="P60" s="172">
        <f t="shared" si="5"/>
        <v>0</v>
      </c>
      <c r="Q60" s="173"/>
      <c r="R60" s="47"/>
      <c r="S60" s="48" t="str">
        <f t="shared" si="6"/>
        <v/>
      </c>
      <c r="T60" s="118"/>
      <c r="U60" s="184" t="str">
        <f t="shared" si="7"/>
        <v/>
      </c>
      <c r="V60" s="185"/>
    </row>
    <row r="61" spans="1:22" hidden="1" x14ac:dyDescent="0.25">
      <c r="A61" s="186" t="s">
        <v>54</v>
      </c>
      <c r="B61" s="187"/>
      <c r="C61" s="124" t="s">
        <v>167</v>
      </c>
      <c r="D61" s="106"/>
      <c r="E61" s="109"/>
      <c r="F61" s="110"/>
      <c r="G61" s="111"/>
      <c r="H61" s="107"/>
      <c r="I61" s="108"/>
      <c r="J61" s="111"/>
      <c r="K61" s="110"/>
      <c r="L61" s="111"/>
      <c r="M61" s="107"/>
      <c r="N61" s="188">
        <f t="shared" si="4"/>
        <v>0</v>
      </c>
      <c r="O61" s="189"/>
      <c r="P61" s="172">
        <f t="shared" si="5"/>
        <v>0</v>
      </c>
      <c r="Q61" s="173"/>
      <c r="R61" s="47"/>
      <c r="S61" s="48" t="str">
        <f t="shared" si="6"/>
        <v/>
      </c>
      <c r="T61" s="118"/>
      <c r="U61" s="184" t="str">
        <f t="shared" si="7"/>
        <v/>
      </c>
      <c r="V61" s="185"/>
    </row>
    <row r="62" spans="1:22" hidden="1" x14ac:dyDescent="0.25">
      <c r="A62" s="186" t="s">
        <v>55</v>
      </c>
      <c r="B62" s="187"/>
      <c r="C62" s="124" t="s">
        <v>167</v>
      </c>
      <c r="D62" s="106"/>
      <c r="E62" s="109"/>
      <c r="F62" s="110"/>
      <c r="G62" s="111"/>
      <c r="H62" s="107"/>
      <c r="I62" s="108"/>
      <c r="J62" s="111"/>
      <c r="K62" s="110"/>
      <c r="L62" s="111"/>
      <c r="M62" s="107"/>
      <c r="N62" s="188">
        <f t="shared" si="4"/>
        <v>0</v>
      </c>
      <c r="O62" s="189"/>
      <c r="P62" s="172">
        <f t="shared" si="5"/>
        <v>0</v>
      </c>
      <c r="Q62" s="173"/>
      <c r="R62" s="47"/>
      <c r="S62" s="48" t="str">
        <f t="shared" si="6"/>
        <v/>
      </c>
      <c r="T62" s="118"/>
      <c r="U62" s="184" t="str">
        <f t="shared" si="7"/>
        <v/>
      </c>
      <c r="V62" s="185"/>
    </row>
    <row r="63" spans="1:22" hidden="1" x14ac:dyDescent="0.25">
      <c r="A63" s="186" t="s">
        <v>56</v>
      </c>
      <c r="B63" s="187"/>
      <c r="C63" s="124" t="s">
        <v>167</v>
      </c>
      <c r="D63" s="106"/>
      <c r="E63" s="109"/>
      <c r="F63" s="110"/>
      <c r="G63" s="111"/>
      <c r="H63" s="107"/>
      <c r="I63" s="108"/>
      <c r="J63" s="111"/>
      <c r="K63" s="110"/>
      <c r="L63" s="111"/>
      <c r="M63" s="107"/>
      <c r="N63" s="188">
        <f t="shared" si="4"/>
        <v>0</v>
      </c>
      <c r="O63" s="189"/>
      <c r="P63" s="172">
        <f t="shared" si="5"/>
        <v>0</v>
      </c>
      <c r="Q63" s="173"/>
      <c r="R63" s="47"/>
      <c r="S63" s="48" t="str">
        <f t="shared" si="6"/>
        <v/>
      </c>
      <c r="T63" s="118"/>
      <c r="U63" s="184" t="str">
        <f t="shared" si="7"/>
        <v/>
      </c>
      <c r="V63" s="185"/>
    </row>
    <row r="64" spans="1:22" hidden="1" x14ac:dyDescent="0.25">
      <c r="A64" s="186" t="s">
        <v>57</v>
      </c>
      <c r="B64" s="187"/>
      <c r="C64" s="124" t="s">
        <v>167</v>
      </c>
      <c r="D64" s="106"/>
      <c r="E64" s="109"/>
      <c r="F64" s="110"/>
      <c r="G64" s="111"/>
      <c r="H64" s="107"/>
      <c r="I64" s="108"/>
      <c r="J64" s="111"/>
      <c r="K64" s="110"/>
      <c r="L64" s="111"/>
      <c r="M64" s="107"/>
      <c r="N64" s="188">
        <f t="shared" si="4"/>
        <v>0</v>
      </c>
      <c r="O64" s="189"/>
      <c r="P64" s="172">
        <f t="shared" si="5"/>
        <v>0</v>
      </c>
      <c r="Q64" s="173"/>
      <c r="R64" s="47"/>
      <c r="S64" s="48" t="str">
        <f t="shared" si="6"/>
        <v/>
      </c>
      <c r="T64" s="118"/>
      <c r="U64" s="184" t="str">
        <f t="shared" si="7"/>
        <v/>
      </c>
      <c r="V64" s="185"/>
    </row>
    <row r="65" spans="1:22" hidden="1" x14ac:dyDescent="0.25">
      <c r="A65" s="186" t="s">
        <v>58</v>
      </c>
      <c r="B65" s="187"/>
      <c r="C65" s="124" t="s">
        <v>167</v>
      </c>
      <c r="D65" s="106"/>
      <c r="E65" s="109"/>
      <c r="F65" s="110"/>
      <c r="G65" s="111"/>
      <c r="H65" s="107"/>
      <c r="I65" s="108"/>
      <c r="J65" s="111"/>
      <c r="K65" s="110"/>
      <c r="L65" s="111"/>
      <c r="M65" s="107"/>
      <c r="N65" s="188">
        <f t="shared" si="4"/>
        <v>0</v>
      </c>
      <c r="O65" s="189"/>
      <c r="P65" s="172">
        <f t="shared" si="5"/>
        <v>0</v>
      </c>
      <c r="Q65" s="173"/>
      <c r="R65" s="47"/>
      <c r="S65" s="48" t="str">
        <f t="shared" si="6"/>
        <v/>
      </c>
      <c r="T65" s="118"/>
      <c r="U65" s="184" t="str">
        <f t="shared" si="7"/>
        <v/>
      </c>
      <c r="V65" s="185"/>
    </row>
    <row r="66" spans="1:22" ht="5.25" hidden="1" customHeight="1" x14ac:dyDescent="0.25">
      <c r="A66" s="186" t="s">
        <v>59</v>
      </c>
      <c r="B66" s="187"/>
      <c r="C66" s="124" t="s">
        <v>167</v>
      </c>
      <c r="D66" s="106"/>
      <c r="E66" s="109"/>
      <c r="F66" s="110"/>
      <c r="G66" s="111"/>
      <c r="H66" s="107"/>
      <c r="I66" s="108"/>
      <c r="J66" s="111"/>
      <c r="K66" s="110"/>
      <c r="L66" s="111"/>
      <c r="M66" s="107"/>
      <c r="N66" s="188">
        <f t="shared" si="4"/>
        <v>0</v>
      </c>
      <c r="O66" s="189"/>
      <c r="P66" s="172">
        <f t="shared" si="5"/>
        <v>0</v>
      </c>
      <c r="Q66" s="173"/>
      <c r="R66" s="47"/>
      <c r="S66" s="48" t="str">
        <f t="shared" si="6"/>
        <v/>
      </c>
      <c r="T66" s="118"/>
      <c r="U66" s="184" t="str">
        <f t="shared" si="7"/>
        <v/>
      </c>
      <c r="V66" s="185"/>
    </row>
    <row r="67" spans="1:22" hidden="1" x14ac:dyDescent="0.25">
      <c r="A67" s="186" t="s">
        <v>60</v>
      </c>
      <c r="B67" s="187"/>
      <c r="C67" s="124" t="s">
        <v>167</v>
      </c>
      <c r="D67" s="106"/>
      <c r="E67" s="109"/>
      <c r="F67" s="110"/>
      <c r="G67" s="111"/>
      <c r="H67" s="107"/>
      <c r="I67" s="108"/>
      <c r="J67" s="111"/>
      <c r="K67" s="110"/>
      <c r="L67" s="111"/>
      <c r="M67" s="107"/>
      <c r="N67" s="188">
        <f t="shared" si="4"/>
        <v>0</v>
      </c>
      <c r="O67" s="189"/>
      <c r="P67" s="172">
        <f t="shared" si="5"/>
        <v>0</v>
      </c>
      <c r="Q67" s="173"/>
      <c r="R67" s="47"/>
      <c r="S67" s="48" t="str">
        <f t="shared" si="6"/>
        <v/>
      </c>
      <c r="T67" s="118"/>
      <c r="U67" s="184" t="str">
        <f t="shared" si="7"/>
        <v/>
      </c>
      <c r="V67" s="185"/>
    </row>
    <row r="68" spans="1:22" hidden="1" x14ac:dyDescent="0.25">
      <c r="A68" s="186" t="s">
        <v>61</v>
      </c>
      <c r="B68" s="187"/>
      <c r="C68" s="124" t="s">
        <v>167</v>
      </c>
      <c r="D68" s="106"/>
      <c r="E68" s="109"/>
      <c r="F68" s="110"/>
      <c r="G68" s="111"/>
      <c r="H68" s="107"/>
      <c r="I68" s="108"/>
      <c r="J68" s="111"/>
      <c r="K68" s="110"/>
      <c r="L68" s="111"/>
      <c r="M68" s="107"/>
      <c r="N68" s="188">
        <f t="shared" si="4"/>
        <v>0</v>
      </c>
      <c r="O68" s="189"/>
      <c r="P68" s="172">
        <f t="shared" si="5"/>
        <v>0</v>
      </c>
      <c r="Q68" s="173"/>
      <c r="R68" s="47"/>
      <c r="S68" s="48" t="str">
        <f t="shared" si="6"/>
        <v/>
      </c>
      <c r="T68" s="118"/>
      <c r="U68" s="184" t="str">
        <f t="shared" si="7"/>
        <v/>
      </c>
      <c r="V68" s="185"/>
    </row>
    <row r="69" spans="1:22" hidden="1" x14ac:dyDescent="0.25">
      <c r="A69" s="186" t="s">
        <v>62</v>
      </c>
      <c r="B69" s="187"/>
      <c r="C69" s="124" t="s">
        <v>167</v>
      </c>
      <c r="D69" s="106"/>
      <c r="E69" s="109"/>
      <c r="F69" s="110"/>
      <c r="G69" s="111"/>
      <c r="H69" s="107"/>
      <c r="I69" s="108"/>
      <c r="J69" s="111"/>
      <c r="K69" s="110"/>
      <c r="L69" s="111"/>
      <c r="M69" s="107"/>
      <c r="N69" s="188">
        <f t="shared" si="4"/>
        <v>0</v>
      </c>
      <c r="O69" s="189"/>
      <c r="P69" s="172">
        <f t="shared" si="5"/>
        <v>0</v>
      </c>
      <c r="Q69" s="173"/>
      <c r="R69" s="47"/>
      <c r="S69" s="48" t="str">
        <f t="shared" si="6"/>
        <v/>
      </c>
      <c r="T69" s="118"/>
      <c r="U69" s="184" t="str">
        <f t="shared" si="7"/>
        <v/>
      </c>
      <c r="V69" s="185"/>
    </row>
    <row r="70" spans="1:22" hidden="1" x14ac:dyDescent="0.25">
      <c r="A70" s="186" t="s">
        <v>63</v>
      </c>
      <c r="B70" s="187"/>
      <c r="C70" s="124" t="s">
        <v>167</v>
      </c>
      <c r="D70" s="106"/>
      <c r="E70" s="109"/>
      <c r="F70" s="110"/>
      <c r="G70" s="111"/>
      <c r="H70" s="107"/>
      <c r="I70" s="108"/>
      <c r="J70" s="111"/>
      <c r="K70" s="110"/>
      <c r="L70" s="111"/>
      <c r="M70" s="107"/>
      <c r="N70" s="188">
        <f t="shared" si="4"/>
        <v>0</v>
      </c>
      <c r="O70" s="189"/>
      <c r="P70" s="172">
        <f t="shared" si="5"/>
        <v>0</v>
      </c>
      <c r="Q70" s="173"/>
      <c r="R70" s="47"/>
      <c r="S70" s="48" t="str">
        <f t="shared" si="6"/>
        <v/>
      </c>
      <c r="T70" s="118"/>
      <c r="U70" s="184" t="str">
        <f t="shared" si="7"/>
        <v/>
      </c>
      <c r="V70" s="185"/>
    </row>
    <row r="71" spans="1:22" hidden="1" x14ac:dyDescent="0.25">
      <c r="A71" s="186" t="s">
        <v>64</v>
      </c>
      <c r="B71" s="187"/>
      <c r="C71" s="124" t="s">
        <v>167</v>
      </c>
      <c r="D71" s="106"/>
      <c r="E71" s="109"/>
      <c r="F71" s="110"/>
      <c r="G71" s="111"/>
      <c r="H71" s="107"/>
      <c r="I71" s="108"/>
      <c r="J71" s="111"/>
      <c r="K71" s="110"/>
      <c r="L71" s="111"/>
      <c r="M71" s="107"/>
      <c r="N71" s="188">
        <f t="shared" ref="N71:N102" si="8">IF(IF((COUNTIF(D71:M71,"&gt;0"))&gt;1,SQRT(DEVSQ(D71:M71)/((COUNTIF(D71:M71,"&gt;0")-1))),0)=0,0,IF((COUNTIF(D71:M71,"&gt;0"))&gt;1,SQRT(DEVSQ(D71:M71)/((COUNTIF(D71:M71,"&gt;0")-1))),0))</f>
        <v>0</v>
      </c>
      <c r="O71" s="189"/>
      <c r="P71" s="172">
        <f t="shared" ref="P71:P106" si="9">IF(N71=0,0,ROUND(IF((COUNTIF(D71:M71,"&gt;0"))&gt;1,N71/AVERAGEA(D71:M71)*100,0),2))</f>
        <v>0</v>
      </c>
      <c r="Q71" s="173"/>
      <c r="R71" s="47"/>
      <c r="S71" s="48" t="str">
        <f t="shared" ref="S71:S106" si="10">IF(COUNTIF(D71:M71,"&gt;0")&gt;0,ROUND(SUM(D71:M71)/(COUNTIF(D71:M71,"&gt;0")),2),"")</f>
        <v/>
      </c>
      <c r="T71" s="118"/>
      <c r="U71" s="184" t="str">
        <f t="shared" ref="U71:U102" si="11">IF(COUNTIF(D71:M71,"&gt;0")&gt;1,T71*ROUND((SUM(D71:M71)/(COUNTIF(D71:M71,"&gt;0"))),2),"")</f>
        <v/>
      </c>
      <c r="V71" s="185"/>
    </row>
    <row r="72" spans="1:22" hidden="1" x14ac:dyDescent="0.25">
      <c r="A72" s="186" t="s">
        <v>65</v>
      </c>
      <c r="B72" s="187"/>
      <c r="C72" s="124" t="s">
        <v>167</v>
      </c>
      <c r="D72" s="106"/>
      <c r="E72" s="109"/>
      <c r="F72" s="110"/>
      <c r="G72" s="111"/>
      <c r="H72" s="107"/>
      <c r="I72" s="108"/>
      <c r="J72" s="111"/>
      <c r="K72" s="110"/>
      <c r="L72" s="111"/>
      <c r="M72" s="107"/>
      <c r="N72" s="188">
        <f t="shared" si="8"/>
        <v>0</v>
      </c>
      <c r="O72" s="189"/>
      <c r="P72" s="172">
        <f t="shared" si="9"/>
        <v>0</v>
      </c>
      <c r="Q72" s="173"/>
      <c r="R72" s="47"/>
      <c r="S72" s="48" t="str">
        <f t="shared" si="10"/>
        <v/>
      </c>
      <c r="T72" s="118"/>
      <c r="U72" s="184" t="str">
        <f t="shared" si="11"/>
        <v/>
      </c>
      <c r="V72" s="185"/>
    </row>
    <row r="73" spans="1:22" hidden="1" x14ac:dyDescent="0.25">
      <c r="A73" s="186" t="s">
        <v>66</v>
      </c>
      <c r="B73" s="187"/>
      <c r="C73" s="124" t="s">
        <v>167</v>
      </c>
      <c r="D73" s="106"/>
      <c r="E73" s="109"/>
      <c r="F73" s="110"/>
      <c r="G73" s="111"/>
      <c r="H73" s="107"/>
      <c r="I73" s="108"/>
      <c r="J73" s="111"/>
      <c r="K73" s="110"/>
      <c r="L73" s="111"/>
      <c r="M73" s="107"/>
      <c r="N73" s="188">
        <f t="shared" si="8"/>
        <v>0</v>
      </c>
      <c r="O73" s="189"/>
      <c r="P73" s="172">
        <f t="shared" si="9"/>
        <v>0</v>
      </c>
      <c r="Q73" s="173"/>
      <c r="R73" s="47"/>
      <c r="S73" s="48" t="str">
        <f t="shared" si="10"/>
        <v/>
      </c>
      <c r="T73" s="118"/>
      <c r="U73" s="184" t="str">
        <f t="shared" si="11"/>
        <v/>
      </c>
      <c r="V73" s="185"/>
    </row>
    <row r="74" spans="1:22" hidden="1" x14ac:dyDescent="0.25">
      <c r="A74" s="186" t="s">
        <v>67</v>
      </c>
      <c r="B74" s="187"/>
      <c r="C74" s="124" t="s">
        <v>167</v>
      </c>
      <c r="D74" s="106"/>
      <c r="E74" s="109"/>
      <c r="F74" s="110"/>
      <c r="G74" s="111"/>
      <c r="H74" s="107"/>
      <c r="I74" s="108"/>
      <c r="J74" s="111"/>
      <c r="K74" s="110"/>
      <c r="L74" s="111"/>
      <c r="M74" s="107"/>
      <c r="N74" s="188">
        <f t="shared" si="8"/>
        <v>0</v>
      </c>
      <c r="O74" s="189"/>
      <c r="P74" s="172">
        <f t="shared" si="9"/>
        <v>0</v>
      </c>
      <c r="Q74" s="173"/>
      <c r="R74" s="47"/>
      <c r="S74" s="48" t="str">
        <f t="shared" si="10"/>
        <v/>
      </c>
      <c r="T74" s="118"/>
      <c r="U74" s="184" t="str">
        <f t="shared" si="11"/>
        <v/>
      </c>
      <c r="V74" s="185"/>
    </row>
    <row r="75" spans="1:22" hidden="1" x14ac:dyDescent="0.25">
      <c r="A75" s="186" t="s">
        <v>68</v>
      </c>
      <c r="B75" s="187"/>
      <c r="C75" s="124" t="s">
        <v>167</v>
      </c>
      <c r="D75" s="106"/>
      <c r="E75" s="109"/>
      <c r="F75" s="110"/>
      <c r="G75" s="111"/>
      <c r="H75" s="107"/>
      <c r="I75" s="108"/>
      <c r="J75" s="111"/>
      <c r="K75" s="110"/>
      <c r="L75" s="111"/>
      <c r="M75" s="107"/>
      <c r="N75" s="188">
        <f t="shared" si="8"/>
        <v>0</v>
      </c>
      <c r="O75" s="189"/>
      <c r="P75" s="172">
        <f t="shared" si="9"/>
        <v>0</v>
      </c>
      <c r="Q75" s="173"/>
      <c r="R75" s="47"/>
      <c r="S75" s="48" t="str">
        <f t="shared" si="10"/>
        <v/>
      </c>
      <c r="T75" s="118"/>
      <c r="U75" s="184" t="str">
        <f t="shared" si="11"/>
        <v/>
      </c>
      <c r="V75" s="185"/>
    </row>
    <row r="76" spans="1:22" hidden="1" x14ac:dyDescent="0.25">
      <c r="A76" s="186" t="s">
        <v>69</v>
      </c>
      <c r="B76" s="187"/>
      <c r="C76" s="124" t="s">
        <v>167</v>
      </c>
      <c r="D76" s="106"/>
      <c r="E76" s="109"/>
      <c r="F76" s="110"/>
      <c r="G76" s="111"/>
      <c r="H76" s="107"/>
      <c r="I76" s="108"/>
      <c r="J76" s="111"/>
      <c r="K76" s="110"/>
      <c r="L76" s="111"/>
      <c r="M76" s="107"/>
      <c r="N76" s="188">
        <f t="shared" si="8"/>
        <v>0</v>
      </c>
      <c r="O76" s="189"/>
      <c r="P76" s="172">
        <f t="shared" si="9"/>
        <v>0</v>
      </c>
      <c r="Q76" s="173"/>
      <c r="R76" s="47"/>
      <c r="S76" s="48" t="str">
        <f t="shared" si="10"/>
        <v/>
      </c>
      <c r="T76" s="118"/>
      <c r="U76" s="184" t="str">
        <f t="shared" si="11"/>
        <v/>
      </c>
      <c r="V76" s="185"/>
    </row>
    <row r="77" spans="1:22" ht="13.5" hidden="1" customHeight="1" x14ac:dyDescent="0.25">
      <c r="A77" s="186" t="s">
        <v>70</v>
      </c>
      <c r="B77" s="187"/>
      <c r="C77" s="124" t="s">
        <v>167</v>
      </c>
      <c r="D77" s="106"/>
      <c r="E77" s="109"/>
      <c r="F77" s="110"/>
      <c r="G77" s="111"/>
      <c r="H77" s="107"/>
      <c r="I77" s="108"/>
      <c r="J77" s="111"/>
      <c r="K77" s="110"/>
      <c r="L77" s="111"/>
      <c r="M77" s="107"/>
      <c r="N77" s="188">
        <f t="shared" si="8"/>
        <v>0</v>
      </c>
      <c r="O77" s="189"/>
      <c r="P77" s="172">
        <f t="shared" si="9"/>
        <v>0</v>
      </c>
      <c r="Q77" s="173"/>
      <c r="R77" s="47"/>
      <c r="S77" s="48" t="str">
        <f t="shared" si="10"/>
        <v/>
      </c>
      <c r="T77" s="118"/>
      <c r="U77" s="184" t="str">
        <f t="shared" si="11"/>
        <v/>
      </c>
      <c r="V77" s="185"/>
    </row>
    <row r="78" spans="1:22" hidden="1" x14ac:dyDescent="0.25">
      <c r="A78" s="186" t="s">
        <v>71</v>
      </c>
      <c r="B78" s="187"/>
      <c r="C78" s="124" t="s">
        <v>167</v>
      </c>
      <c r="D78" s="106"/>
      <c r="E78" s="109"/>
      <c r="F78" s="110"/>
      <c r="G78" s="111"/>
      <c r="H78" s="107"/>
      <c r="I78" s="108"/>
      <c r="J78" s="111"/>
      <c r="K78" s="110"/>
      <c r="L78" s="111"/>
      <c r="M78" s="107"/>
      <c r="N78" s="188">
        <f t="shared" si="8"/>
        <v>0</v>
      </c>
      <c r="O78" s="189"/>
      <c r="P78" s="172">
        <f t="shared" si="9"/>
        <v>0</v>
      </c>
      <c r="Q78" s="173"/>
      <c r="R78" s="47"/>
      <c r="S78" s="48" t="str">
        <f t="shared" si="10"/>
        <v/>
      </c>
      <c r="T78" s="118"/>
      <c r="U78" s="184" t="str">
        <f t="shared" si="11"/>
        <v/>
      </c>
      <c r="V78" s="185"/>
    </row>
    <row r="79" spans="1:22" hidden="1" x14ac:dyDescent="0.25">
      <c r="A79" s="186" t="s">
        <v>72</v>
      </c>
      <c r="B79" s="187"/>
      <c r="C79" s="124" t="s">
        <v>167</v>
      </c>
      <c r="D79" s="106"/>
      <c r="E79" s="109"/>
      <c r="F79" s="110"/>
      <c r="G79" s="111"/>
      <c r="H79" s="107"/>
      <c r="I79" s="108"/>
      <c r="J79" s="111"/>
      <c r="K79" s="110"/>
      <c r="L79" s="111"/>
      <c r="M79" s="107"/>
      <c r="N79" s="188">
        <f t="shared" si="8"/>
        <v>0</v>
      </c>
      <c r="O79" s="189"/>
      <c r="P79" s="172">
        <f t="shared" si="9"/>
        <v>0</v>
      </c>
      <c r="Q79" s="173"/>
      <c r="R79" s="47"/>
      <c r="S79" s="48" t="str">
        <f t="shared" si="10"/>
        <v/>
      </c>
      <c r="T79" s="118"/>
      <c r="U79" s="184" t="str">
        <f t="shared" si="11"/>
        <v/>
      </c>
      <c r="V79" s="185"/>
    </row>
    <row r="80" spans="1:22" hidden="1" x14ac:dyDescent="0.25">
      <c r="A80" s="186" t="s">
        <v>73</v>
      </c>
      <c r="B80" s="187"/>
      <c r="C80" s="124" t="s">
        <v>167</v>
      </c>
      <c r="D80" s="106"/>
      <c r="E80" s="109"/>
      <c r="F80" s="110"/>
      <c r="G80" s="111"/>
      <c r="H80" s="107"/>
      <c r="I80" s="108"/>
      <c r="J80" s="111"/>
      <c r="K80" s="110"/>
      <c r="L80" s="111"/>
      <c r="M80" s="107"/>
      <c r="N80" s="188">
        <f t="shared" si="8"/>
        <v>0</v>
      </c>
      <c r="O80" s="189"/>
      <c r="P80" s="172">
        <f t="shared" si="9"/>
        <v>0</v>
      </c>
      <c r="Q80" s="173"/>
      <c r="R80" s="47"/>
      <c r="S80" s="48" t="str">
        <f t="shared" si="10"/>
        <v/>
      </c>
      <c r="T80" s="118"/>
      <c r="U80" s="184" t="str">
        <f t="shared" si="11"/>
        <v/>
      </c>
      <c r="V80" s="185"/>
    </row>
    <row r="81" spans="1:22" hidden="1" x14ac:dyDescent="0.25">
      <c r="A81" s="186" t="s">
        <v>74</v>
      </c>
      <c r="B81" s="187"/>
      <c r="C81" s="124" t="s">
        <v>167</v>
      </c>
      <c r="D81" s="106"/>
      <c r="E81" s="109"/>
      <c r="F81" s="110"/>
      <c r="G81" s="111"/>
      <c r="H81" s="107"/>
      <c r="I81" s="108"/>
      <c r="J81" s="111"/>
      <c r="K81" s="110"/>
      <c r="L81" s="111"/>
      <c r="M81" s="107"/>
      <c r="N81" s="188">
        <f t="shared" si="8"/>
        <v>0</v>
      </c>
      <c r="O81" s="189"/>
      <c r="P81" s="172">
        <f t="shared" si="9"/>
        <v>0</v>
      </c>
      <c r="Q81" s="173"/>
      <c r="R81" s="47"/>
      <c r="S81" s="48" t="str">
        <f t="shared" si="10"/>
        <v/>
      </c>
      <c r="T81" s="118"/>
      <c r="U81" s="184" t="str">
        <f t="shared" si="11"/>
        <v/>
      </c>
      <c r="V81" s="185"/>
    </row>
    <row r="82" spans="1:22" hidden="1" x14ac:dyDescent="0.25">
      <c r="A82" s="186" t="s">
        <v>75</v>
      </c>
      <c r="B82" s="187"/>
      <c r="C82" s="124" t="s">
        <v>167</v>
      </c>
      <c r="D82" s="106"/>
      <c r="E82" s="109"/>
      <c r="F82" s="110"/>
      <c r="G82" s="111"/>
      <c r="H82" s="107"/>
      <c r="I82" s="108"/>
      <c r="J82" s="111"/>
      <c r="K82" s="110"/>
      <c r="L82" s="111"/>
      <c r="M82" s="107"/>
      <c r="N82" s="188">
        <f t="shared" si="8"/>
        <v>0</v>
      </c>
      <c r="O82" s="189"/>
      <c r="P82" s="172">
        <f t="shared" si="9"/>
        <v>0</v>
      </c>
      <c r="Q82" s="173"/>
      <c r="R82" s="47"/>
      <c r="S82" s="48" t="str">
        <f t="shared" si="10"/>
        <v/>
      </c>
      <c r="T82" s="118"/>
      <c r="U82" s="184" t="str">
        <f t="shared" si="11"/>
        <v/>
      </c>
      <c r="V82" s="185"/>
    </row>
    <row r="83" spans="1:22" hidden="1" x14ac:dyDescent="0.25">
      <c r="A83" s="186" t="s">
        <v>76</v>
      </c>
      <c r="B83" s="187"/>
      <c r="C83" s="124" t="s">
        <v>167</v>
      </c>
      <c r="D83" s="106"/>
      <c r="E83" s="109"/>
      <c r="F83" s="110"/>
      <c r="G83" s="111"/>
      <c r="H83" s="107"/>
      <c r="I83" s="108"/>
      <c r="J83" s="111"/>
      <c r="K83" s="110"/>
      <c r="L83" s="111"/>
      <c r="M83" s="107"/>
      <c r="N83" s="188">
        <f t="shared" si="8"/>
        <v>0</v>
      </c>
      <c r="O83" s="189"/>
      <c r="P83" s="172">
        <f t="shared" si="9"/>
        <v>0</v>
      </c>
      <c r="Q83" s="173"/>
      <c r="R83" s="47"/>
      <c r="S83" s="48" t="str">
        <f t="shared" si="10"/>
        <v/>
      </c>
      <c r="T83" s="118"/>
      <c r="U83" s="184" t="str">
        <f t="shared" si="11"/>
        <v/>
      </c>
      <c r="V83" s="185"/>
    </row>
    <row r="84" spans="1:22" hidden="1" x14ac:dyDescent="0.25">
      <c r="A84" s="186" t="s">
        <v>77</v>
      </c>
      <c r="B84" s="187"/>
      <c r="C84" s="124" t="s">
        <v>167</v>
      </c>
      <c r="D84" s="106"/>
      <c r="E84" s="109"/>
      <c r="F84" s="110"/>
      <c r="G84" s="111"/>
      <c r="H84" s="107"/>
      <c r="I84" s="108"/>
      <c r="J84" s="111"/>
      <c r="K84" s="110"/>
      <c r="L84" s="111"/>
      <c r="M84" s="107"/>
      <c r="N84" s="188">
        <f t="shared" si="8"/>
        <v>0</v>
      </c>
      <c r="O84" s="189"/>
      <c r="P84" s="172">
        <f t="shared" si="9"/>
        <v>0</v>
      </c>
      <c r="Q84" s="173"/>
      <c r="R84" s="47"/>
      <c r="S84" s="48" t="str">
        <f t="shared" si="10"/>
        <v/>
      </c>
      <c r="T84" s="118"/>
      <c r="U84" s="184" t="str">
        <f t="shared" si="11"/>
        <v/>
      </c>
      <c r="V84" s="185"/>
    </row>
    <row r="85" spans="1:22" hidden="1" x14ac:dyDescent="0.25">
      <c r="A85" s="186" t="s">
        <v>78</v>
      </c>
      <c r="B85" s="187"/>
      <c r="C85" s="124" t="s">
        <v>167</v>
      </c>
      <c r="D85" s="106"/>
      <c r="E85" s="109"/>
      <c r="F85" s="110"/>
      <c r="G85" s="111"/>
      <c r="H85" s="107"/>
      <c r="I85" s="108"/>
      <c r="J85" s="111"/>
      <c r="K85" s="110"/>
      <c r="L85" s="111"/>
      <c r="M85" s="107"/>
      <c r="N85" s="188">
        <f t="shared" si="8"/>
        <v>0</v>
      </c>
      <c r="O85" s="189"/>
      <c r="P85" s="172">
        <f t="shared" si="9"/>
        <v>0</v>
      </c>
      <c r="Q85" s="173"/>
      <c r="R85" s="47"/>
      <c r="S85" s="48" t="str">
        <f t="shared" si="10"/>
        <v/>
      </c>
      <c r="T85" s="118"/>
      <c r="U85" s="184" t="str">
        <f t="shared" si="11"/>
        <v/>
      </c>
      <c r="V85" s="185"/>
    </row>
    <row r="86" spans="1:22" hidden="1" x14ac:dyDescent="0.25">
      <c r="A86" s="186" t="s">
        <v>79</v>
      </c>
      <c r="B86" s="187"/>
      <c r="C86" s="124" t="s">
        <v>167</v>
      </c>
      <c r="D86" s="106"/>
      <c r="E86" s="109"/>
      <c r="F86" s="110"/>
      <c r="G86" s="111"/>
      <c r="H86" s="107"/>
      <c r="I86" s="108"/>
      <c r="J86" s="111"/>
      <c r="K86" s="110"/>
      <c r="L86" s="111"/>
      <c r="M86" s="107"/>
      <c r="N86" s="188">
        <f t="shared" si="8"/>
        <v>0</v>
      </c>
      <c r="O86" s="189"/>
      <c r="P86" s="172">
        <f t="shared" si="9"/>
        <v>0</v>
      </c>
      <c r="Q86" s="173"/>
      <c r="R86" s="47"/>
      <c r="S86" s="48" t="str">
        <f t="shared" si="10"/>
        <v/>
      </c>
      <c r="T86" s="118"/>
      <c r="U86" s="184" t="str">
        <f t="shared" si="11"/>
        <v/>
      </c>
      <c r="V86" s="185"/>
    </row>
    <row r="87" spans="1:22" ht="12" hidden="1" customHeight="1" x14ac:dyDescent="0.25">
      <c r="A87" s="186" t="s">
        <v>80</v>
      </c>
      <c r="B87" s="187"/>
      <c r="C87" s="124" t="s">
        <v>167</v>
      </c>
      <c r="D87" s="106"/>
      <c r="E87" s="109"/>
      <c r="F87" s="110"/>
      <c r="G87" s="111"/>
      <c r="H87" s="107"/>
      <c r="I87" s="108"/>
      <c r="J87" s="111"/>
      <c r="K87" s="110"/>
      <c r="L87" s="111"/>
      <c r="M87" s="107"/>
      <c r="N87" s="188">
        <f t="shared" si="8"/>
        <v>0</v>
      </c>
      <c r="O87" s="189"/>
      <c r="P87" s="172">
        <f t="shared" si="9"/>
        <v>0</v>
      </c>
      <c r="Q87" s="173"/>
      <c r="R87" s="47"/>
      <c r="S87" s="48" t="str">
        <f t="shared" si="10"/>
        <v/>
      </c>
      <c r="T87" s="118"/>
      <c r="U87" s="184" t="str">
        <f t="shared" si="11"/>
        <v/>
      </c>
      <c r="V87" s="185"/>
    </row>
    <row r="88" spans="1:22" hidden="1" x14ac:dyDescent="0.25">
      <c r="A88" s="186" t="s">
        <v>81</v>
      </c>
      <c r="B88" s="187"/>
      <c r="C88" s="124" t="s">
        <v>167</v>
      </c>
      <c r="D88" s="106"/>
      <c r="E88" s="109"/>
      <c r="F88" s="110"/>
      <c r="G88" s="111"/>
      <c r="H88" s="107"/>
      <c r="I88" s="108"/>
      <c r="J88" s="111"/>
      <c r="K88" s="110"/>
      <c r="L88" s="111"/>
      <c r="M88" s="107"/>
      <c r="N88" s="188">
        <f t="shared" si="8"/>
        <v>0</v>
      </c>
      <c r="O88" s="189"/>
      <c r="P88" s="172">
        <f t="shared" si="9"/>
        <v>0</v>
      </c>
      <c r="Q88" s="173"/>
      <c r="R88" s="47"/>
      <c r="S88" s="48" t="str">
        <f t="shared" si="10"/>
        <v/>
      </c>
      <c r="T88" s="118"/>
      <c r="U88" s="184" t="str">
        <f t="shared" si="11"/>
        <v/>
      </c>
      <c r="V88" s="185"/>
    </row>
    <row r="89" spans="1:22" hidden="1" x14ac:dyDescent="0.25">
      <c r="A89" s="186" t="s">
        <v>82</v>
      </c>
      <c r="B89" s="187"/>
      <c r="C89" s="124" t="s">
        <v>167</v>
      </c>
      <c r="D89" s="106"/>
      <c r="E89" s="109"/>
      <c r="F89" s="110"/>
      <c r="G89" s="111"/>
      <c r="H89" s="107"/>
      <c r="I89" s="108"/>
      <c r="J89" s="111"/>
      <c r="K89" s="110"/>
      <c r="L89" s="111"/>
      <c r="M89" s="107"/>
      <c r="N89" s="188">
        <f t="shared" si="8"/>
        <v>0</v>
      </c>
      <c r="O89" s="189"/>
      <c r="P89" s="172">
        <f t="shared" si="9"/>
        <v>0</v>
      </c>
      <c r="Q89" s="173"/>
      <c r="R89" s="47"/>
      <c r="S89" s="48" t="str">
        <f t="shared" si="10"/>
        <v/>
      </c>
      <c r="T89" s="118"/>
      <c r="U89" s="184" t="str">
        <f t="shared" si="11"/>
        <v/>
      </c>
      <c r="V89" s="185"/>
    </row>
    <row r="90" spans="1:22" hidden="1" x14ac:dyDescent="0.25">
      <c r="A90" s="186" t="s">
        <v>83</v>
      </c>
      <c r="B90" s="187"/>
      <c r="C90" s="124" t="s">
        <v>167</v>
      </c>
      <c r="D90" s="106"/>
      <c r="E90" s="109"/>
      <c r="F90" s="110"/>
      <c r="G90" s="111"/>
      <c r="H90" s="107"/>
      <c r="I90" s="108"/>
      <c r="J90" s="111"/>
      <c r="K90" s="110"/>
      <c r="L90" s="111"/>
      <c r="M90" s="107"/>
      <c r="N90" s="188">
        <f t="shared" si="8"/>
        <v>0</v>
      </c>
      <c r="O90" s="189"/>
      <c r="P90" s="172">
        <f t="shared" si="9"/>
        <v>0</v>
      </c>
      <c r="Q90" s="173"/>
      <c r="R90" s="47"/>
      <c r="S90" s="48" t="str">
        <f t="shared" si="10"/>
        <v/>
      </c>
      <c r="T90" s="118"/>
      <c r="U90" s="184" t="str">
        <f t="shared" si="11"/>
        <v/>
      </c>
      <c r="V90" s="185"/>
    </row>
    <row r="91" spans="1:22" hidden="1" x14ac:dyDescent="0.25">
      <c r="A91" s="186" t="s">
        <v>84</v>
      </c>
      <c r="B91" s="187"/>
      <c r="C91" s="124" t="s">
        <v>167</v>
      </c>
      <c r="D91" s="106"/>
      <c r="E91" s="109"/>
      <c r="F91" s="110"/>
      <c r="G91" s="111"/>
      <c r="H91" s="107"/>
      <c r="I91" s="108"/>
      <c r="J91" s="111"/>
      <c r="K91" s="110"/>
      <c r="L91" s="111"/>
      <c r="M91" s="107"/>
      <c r="N91" s="188">
        <f t="shared" si="8"/>
        <v>0</v>
      </c>
      <c r="O91" s="189"/>
      <c r="P91" s="172">
        <f t="shared" si="9"/>
        <v>0</v>
      </c>
      <c r="Q91" s="173"/>
      <c r="R91" s="47"/>
      <c r="S91" s="48" t="str">
        <f t="shared" si="10"/>
        <v/>
      </c>
      <c r="T91" s="118"/>
      <c r="U91" s="184" t="str">
        <f t="shared" si="11"/>
        <v/>
      </c>
      <c r="V91" s="185"/>
    </row>
    <row r="92" spans="1:22" hidden="1" x14ac:dyDescent="0.25">
      <c r="A92" s="186" t="s">
        <v>85</v>
      </c>
      <c r="B92" s="187"/>
      <c r="C92" s="124" t="s">
        <v>167</v>
      </c>
      <c r="D92" s="106"/>
      <c r="E92" s="109"/>
      <c r="F92" s="110"/>
      <c r="G92" s="111"/>
      <c r="H92" s="107"/>
      <c r="I92" s="108"/>
      <c r="J92" s="111"/>
      <c r="K92" s="110"/>
      <c r="L92" s="111"/>
      <c r="M92" s="107"/>
      <c r="N92" s="188">
        <f t="shared" si="8"/>
        <v>0</v>
      </c>
      <c r="O92" s="189"/>
      <c r="P92" s="172">
        <f t="shared" si="9"/>
        <v>0</v>
      </c>
      <c r="Q92" s="173"/>
      <c r="R92" s="47"/>
      <c r="S92" s="48" t="str">
        <f t="shared" si="10"/>
        <v/>
      </c>
      <c r="T92" s="118"/>
      <c r="U92" s="184" t="str">
        <f t="shared" si="11"/>
        <v/>
      </c>
      <c r="V92" s="185"/>
    </row>
    <row r="93" spans="1:22" hidden="1" x14ac:dyDescent="0.25">
      <c r="A93" s="186" t="s">
        <v>86</v>
      </c>
      <c r="B93" s="187"/>
      <c r="C93" s="124" t="s">
        <v>167</v>
      </c>
      <c r="D93" s="106"/>
      <c r="E93" s="109"/>
      <c r="F93" s="110"/>
      <c r="G93" s="111"/>
      <c r="H93" s="107"/>
      <c r="I93" s="108"/>
      <c r="J93" s="111"/>
      <c r="K93" s="110"/>
      <c r="L93" s="111"/>
      <c r="M93" s="107"/>
      <c r="N93" s="188">
        <f t="shared" si="8"/>
        <v>0</v>
      </c>
      <c r="O93" s="189"/>
      <c r="P93" s="172">
        <f t="shared" si="9"/>
        <v>0</v>
      </c>
      <c r="Q93" s="173"/>
      <c r="R93" s="47"/>
      <c r="S93" s="48" t="str">
        <f t="shared" si="10"/>
        <v/>
      </c>
      <c r="T93" s="118"/>
      <c r="U93" s="184" t="str">
        <f t="shared" si="11"/>
        <v/>
      </c>
      <c r="V93" s="185"/>
    </row>
    <row r="94" spans="1:22" hidden="1" x14ac:dyDescent="0.25">
      <c r="A94" s="186" t="s">
        <v>87</v>
      </c>
      <c r="B94" s="187"/>
      <c r="C94" s="124" t="s">
        <v>167</v>
      </c>
      <c r="D94" s="106"/>
      <c r="E94" s="109"/>
      <c r="F94" s="110"/>
      <c r="G94" s="111"/>
      <c r="H94" s="107"/>
      <c r="I94" s="108"/>
      <c r="J94" s="111"/>
      <c r="K94" s="110"/>
      <c r="L94" s="111"/>
      <c r="M94" s="107"/>
      <c r="N94" s="188">
        <f t="shared" si="8"/>
        <v>0</v>
      </c>
      <c r="O94" s="189"/>
      <c r="P94" s="172">
        <f t="shared" si="9"/>
        <v>0</v>
      </c>
      <c r="Q94" s="173"/>
      <c r="R94" s="47"/>
      <c r="S94" s="48" t="str">
        <f t="shared" si="10"/>
        <v/>
      </c>
      <c r="T94" s="118"/>
      <c r="U94" s="184" t="str">
        <f t="shared" si="11"/>
        <v/>
      </c>
      <c r="V94" s="185"/>
    </row>
    <row r="95" spans="1:22" hidden="1" x14ac:dyDescent="0.25">
      <c r="A95" s="186" t="s">
        <v>88</v>
      </c>
      <c r="B95" s="187"/>
      <c r="C95" s="124" t="s">
        <v>167</v>
      </c>
      <c r="D95" s="106"/>
      <c r="E95" s="109"/>
      <c r="F95" s="110"/>
      <c r="G95" s="111"/>
      <c r="H95" s="107"/>
      <c r="I95" s="108"/>
      <c r="J95" s="111"/>
      <c r="K95" s="110"/>
      <c r="L95" s="111"/>
      <c r="M95" s="107"/>
      <c r="N95" s="188">
        <f t="shared" si="8"/>
        <v>0</v>
      </c>
      <c r="O95" s="189"/>
      <c r="P95" s="172">
        <f t="shared" si="9"/>
        <v>0</v>
      </c>
      <c r="Q95" s="173"/>
      <c r="R95" s="47"/>
      <c r="S95" s="48" t="str">
        <f t="shared" si="10"/>
        <v/>
      </c>
      <c r="T95" s="118"/>
      <c r="U95" s="184" t="str">
        <f t="shared" si="11"/>
        <v/>
      </c>
      <c r="V95" s="185"/>
    </row>
    <row r="96" spans="1:22" hidden="1" x14ac:dyDescent="0.25">
      <c r="A96" s="186" t="s">
        <v>89</v>
      </c>
      <c r="B96" s="187"/>
      <c r="C96" s="124" t="s">
        <v>167</v>
      </c>
      <c r="D96" s="106"/>
      <c r="E96" s="109"/>
      <c r="F96" s="110"/>
      <c r="G96" s="111"/>
      <c r="H96" s="107"/>
      <c r="I96" s="108"/>
      <c r="J96" s="111"/>
      <c r="K96" s="110"/>
      <c r="L96" s="111"/>
      <c r="M96" s="107"/>
      <c r="N96" s="188">
        <f t="shared" si="8"/>
        <v>0</v>
      </c>
      <c r="O96" s="189"/>
      <c r="P96" s="172">
        <f t="shared" si="9"/>
        <v>0</v>
      </c>
      <c r="Q96" s="173"/>
      <c r="R96" s="47" t="str">
        <f t="shared" ref="R96:R106" si="12">IF((COUNTIF(D96:M96,"&gt;0"))=0,"",IF(P96&gt;33,"Нет","Да"))</f>
        <v/>
      </c>
      <c r="S96" s="48" t="str">
        <f t="shared" si="10"/>
        <v/>
      </c>
      <c r="T96" s="118"/>
      <c r="U96" s="184" t="str">
        <f t="shared" si="11"/>
        <v/>
      </c>
      <c r="V96" s="185"/>
    </row>
    <row r="97" spans="1:22" hidden="1" x14ac:dyDescent="0.25">
      <c r="A97" s="186" t="s">
        <v>90</v>
      </c>
      <c r="B97" s="187"/>
      <c r="C97" s="124" t="s">
        <v>167</v>
      </c>
      <c r="D97" s="106"/>
      <c r="E97" s="109"/>
      <c r="F97" s="110"/>
      <c r="G97" s="111"/>
      <c r="H97" s="107"/>
      <c r="I97" s="108"/>
      <c r="J97" s="111"/>
      <c r="K97" s="110"/>
      <c r="L97" s="111"/>
      <c r="M97" s="107"/>
      <c r="N97" s="188">
        <f t="shared" si="8"/>
        <v>0</v>
      </c>
      <c r="O97" s="189"/>
      <c r="P97" s="172">
        <f t="shared" si="9"/>
        <v>0</v>
      </c>
      <c r="Q97" s="173"/>
      <c r="R97" s="47" t="str">
        <f t="shared" si="12"/>
        <v/>
      </c>
      <c r="S97" s="48" t="str">
        <f t="shared" si="10"/>
        <v/>
      </c>
      <c r="T97" s="118"/>
      <c r="U97" s="184" t="str">
        <f t="shared" si="11"/>
        <v/>
      </c>
      <c r="V97" s="185"/>
    </row>
    <row r="98" spans="1:22" hidden="1" x14ac:dyDescent="0.25">
      <c r="A98" s="186" t="s">
        <v>91</v>
      </c>
      <c r="B98" s="187"/>
      <c r="C98" s="124" t="s">
        <v>167</v>
      </c>
      <c r="D98" s="106"/>
      <c r="E98" s="109"/>
      <c r="F98" s="110"/>
      <c r="G98" s="111"/>
      <c r="H98" s="107"/>
      <c r="I98" s="108"/>
      <c r="J98" s="111"/>
      <c r="K98" s="110"/>
      <c r="L98" s="111"/>
      <c r="M98" s="107"/>
      <c r="N98" s="188">
        <f t="shared" si="8"/>
        <v>0</v>
      </c>
      <c r="O98" s="189"/>
      <c r="P98" s="172">
        <f t="shared" si="9"/>
        <v>0</v>
      </c>
      <c r="Q98" s="173"/>
      <c r="R98" s="47" t="str">
        <f t="shared" si="12"/>
        <v/>
      </c>
      <c r="S98" s="48" t="str">
        <f t="shared" si="10"/>
        <v/>
      </c>
      <c r="T98" s="118"/>
      <c r="U98" s="184" t="str">
        <f t="shared" si="11"/>
        <v/>
      </c>
      <c r="V98" s="185"/>
    </row>
    <row r="99" spans="1:22" hidden="1" x14ac:dyDescent="0.25">
      <c r="A99" s="186" t="s">
        <v>92</v>
      </c>
      <c r="B99" s="187"/>
      <c r="C99" s="124" t="s">
        <v>167</v>
      </c>
      <c r="D99" s="106"/>
      <c r="E99" s="109"/>
      <c r="F99" s="110"/>
      <c r="G99" s="111"/>
      <c r="H99" s="107"/>
      <c r="I99" s="108"/>
      <c r="J99" s="111"/>
      <c r="K99" s="110"/>
      <c r="L99" s="111"/>
      <c r="M99" s="107"/>
      <c r="N99" s="188">
        <f t="shared" si="8"/>
        <v>0</v>
      </c>
      <c r="O99" s="189"/>
      <c r="P99" s="172">
        <f t="shared" si="9"/>
        <v>0</v>
      </c>
      <c r="Q99" s="173"/>
      <c r="R99" s="47" t="str">
        <f t="shared" si="12"/>
        <v/>
      </c>
      <c r="S99" s="48" t="str">
        <f t="shared" si="10"/>
        <v/>
      </c>
      <c r="T99" s="118"/>
      <c r="U99" s="184" t="str">
        <f t="shared" si="11"/>
        <v/>
      </c>
      <c r="V99" s="185"/>
    </row>
    <row r="100" spans="1:22" hidden="1" x14ac:dyDescent="0.25">
      <c r="A100" s="186" t="s">
        <v>93</v>
      </c>
      <c r="B100" s="187"/>
      <c r="C100" s="124" t="s">
        <v>167</v>
      </c>
      <c r="D100" s="106"/>
      <c r="E100" s="109"/>
      <c r="F100" s="110"/>
      <c r="G100" s="111"/>
      <c r="H100" s="107"/>
      <c r="I100" s="108"/>
      <c r="J100" s="111"/>
      <c r="K100" s="110"/>
      <c r="L100" s="111"/>
      <c r="M100" s="107"/>
      <c r="N100" s="188">
        <f t="shared" si="8"/>
        <v>0</v>
      </c>
      <c r="O100" s="189"/>
      <c r="P100" s="172">
        <f t="shared" si="9"/>
        <v>0</v>
      </c>
      <c r="Q100" s="173"/>
      <c r="R100" s="47" t="str">
        <f t="shared" si="12"/>
        <v/>
      </c>
      <c r="S100" s="48" t="str">
        <f t="shared" si="10"/>
        <v/>
      </c>
      <c r="T100" s="118"/>
      <c r="U100" s="184" t="str">
        <f t="shared" si="11"/>
        <v/>
      </c>
      <c r="V100" s="185"/>
    </row>
    <row r="101" spans="1:22" hidden="1" x14ac:dyDescent="0.25">
      <c r="A101" s="186" t="s">
        <v>94</v>
      </c>
      <c r="B101" s="187"/>
      <c r="C101" s="124" t="s">
        <v>167</v>
      </c>
      <c r="D101" s="106"/>
      <c r="E101" s="109"/>
      <c r="F101" s="110"/>
      <c r="G101" s="111"/>
      <c r="H101" s="107"/>
      <c r="I101" s="108"/>
      <c r="J101" s="111"/>
      <c r="K101" s="110"/>
      <c r="L101" s="111"/>
      <c r="M101" s="107"/>
      <c r="N101" s="188">
        <f t="shared" si="8"/>
        <v>0</v>
      </c>
      <c r="O101" s="189"/>
      <c r="P101" s="172">
        <f t="shared" si="9"/>
        <v>0</v>
      </c>
      <c r="Q101" s="173"/>
      <c r="R101" s="47" t="str">
        <f t="shared" si="12"/>
        <v/>
      </c>
      <c r="S101" s="48" t="str">
        <f t="shared" si="10"/>
        <v/>
      </c>
      <c r="T101" s="118"/>
      <c r="U101" s="184" t="str">
        <f t="shared" si="11"/>
        <v/>
      </c>
      <c r="V101" s="185"/>
    </row>
    <row r="102" spans="1:22" hidden="1" x14ac:dyDescent="0.25">
      <c r="A102" s="186" t="s">
        <v>95</v>
      </c>
      <c r="B102" s="187"/>
      <c r="C102" s="124" t="s">
        <v>167</v>
      </c>
      <c r="D102" s="106"/>
      <c r="E102" s="109"/>
      <c r="F102" s="110"/>
      <c r="G102" s="111"/>
      <c r="H102" s="107"/>
      <c r="I102" s="108"/>
      <c r="J102" s="111"/>
      <c r="K102" s="110"/>
      <c r="L102" s="111"/>
      <c r="M102" s="107"/>
      <c r="N102" s="188">
        <f t="shared" si="8"/>
        <v>0</v>
      </c>
      <c r="O102" s="189"/>
      <c r="P102" s="172">
        <f t="shared" si="9"/>
        <v>0</v>
      </c>
      <c r="Q102" s="173"/>
      <c r="R102" s="47" t="str">
        <f t="shared" si="12"/>
        <v/>
      </c>
      <c r="S102" s="48" t="str">
        <f t="shared" si="10"/>
        <v/>
      </c>
      <c r="T102" s="118"/>
      <c r="U102" s="184" t="str">
        <f t="shared" si="11"/>
        <v/>
      </c>
      <c r="V102" s="185"/>
    </row>
    <row r="103" spans="1:22" hidden="1" x14ac:dyDescent="0.25">
      <c r="A103" s="186" t="s">
        <v>96</v>
      </c>
      <c r="B103" s="187"/>
      <c r="C103" s="124" t="s">
        <v>167</v>
      </c>
      <c r="D103" s="106"/>
      <c r="E103" s="109"/>
      <c r="F103" s="110"/>
      <c r="G103" s="111"/>
      <c r="H103" s="107"/>
      <c r="I103" s="108"/>
      <c r="J103" s="111"/>
      <c r="K103" s="110"/>
      <c r="L103" s="111"/>
      <c r="M103" s="107"/>
      <c r="N103" s="188">
        <f>IF(IF((COUNTIF(D103:M103,"&gt;0"))&gt;1,SQRT(DEVSQ(D103:M103)/((COUNTIF(D103:M103,"&gt;0")-1))),0)=0,0,IF((COUNTIF(D103:M103,"&gt;0"))&gt;1,SQRT(DEVSQ(D103:M103)/((COUNTIF(D103:M103,"&gt;0")-1))),0))</f>
        <v>0</v>
      </c>
      <c r="O103" s="189"/>
      <c r="P103" s="172">
        <f t="shared" si="9"/>
        <v>0</v>
      </c>
      <c r="Q103" s="173"/>
      <c r="R103" s="47" t="str">
        <f t="shared" si="12"/>
        <v/>
      </c>
      <c r="S103" s="48" t="str">
        <f t="shared" si="10"/>
        <v/>
      </c>
      <c r="T103" s="118"/>
      <c r="U103" s="184" t="str">
        <f>IF(COUNTIF(D103:M103,"&gt;0")&gt;1,T103*ROUND((SUM(D103:M103)/(COUNTIF(D103:M103,"&gt;0"))),2),"")</f>
        <v/>
      </c>
      <c r="V103" s="185"/>
    </row>
    <row r="104" spans="1:22" hidden="1" x14ac:dyDescent="0.25">
      <c r="A104" s="186" t="s">
        <v>97</v>
      </c>
      <c r="B104" s="187"/>
      <c r="C104" s="124" t="s">
        <v>167</v>
      </c>
      <c r="D104" s="106"/>
      <c r="E104" s="109"/>
      <c r="F104" s="110"/>
      <c r="G104" s="111"/>
      <c r="H104" s="107"/>
      <c r="I104" s="108"/>
      <c r="J104" s="111"/>
      <c r="K104" s="110"/>
      <c r="L104" s="111"/>
      <c r="M104" s="107"/>
      <c r="N104" s="188">
        <f>IF(IF((COUNTIF(D104:M104,"&gt;0"))&gt;1,SQRT(DEVSQ(D104:M104)/((COUNTIF(D104:M104,"&gt;0")-1))),0)=0,0,IF((COUNTIF(D104:M104,"&gt;0"))&gt;1,SQRT(DEVSQ(D104:M104)/((COUNTIF(D104:M104,"&gt;0")-1))),0))</f>
        <v>0</v>
      </c>
      <c r="O104" s="189"/>
      <c r="P104" s="172">
        <f t="shared" si="9"/>
        <v>0</v>
      </c>
      <c r="Q104" s="173"/>
      <c r="R104" s="47" t="str">
        <f t="shared" si="12"/>
        <v/>
      </c>
      <c r="S104" s="48" t="str">
        <f t="shared" si="10"/>
        <v/>
      </c>
      <c r="T104" s="118"/>
      <c r="U104" s="184" t="str">
        <f>IF(COUNTIF(D104:M104,"&gt;0")&gt;1,T104*ROUND((SUM(D104:M104)/(COUNTIF(D104:M104,"&gt;0"))),2),"")</f>
        <v/>
      </c>
      <c r="V104" s="185"/>
    </row>
    <row r="105" spans="1:22" ht="0.75" hidden="1" customHeight="1" x14ac:dyDescent="0.25">
      <c r="A105" s="186" t="s">
        <v>98</v>
      </c>
      <c r="B105" s="187"/>
      <c r="C105" s="124" t="s">
        <v>167</v>
      </c>
      <c r="D105" s="106">
        <v>5005</v>
      </c>
      <c r="E105" s="109"/>
      <c r="F105" s="110"/>
      <c r="G105" s="111"/>
      <c r="H105" s="107"/>
      <c r="I105" s="108"/>
      <c r="J105" s="111"/>
      <c r="K105" s="110"/>
      <c r="L105" s="111"/>
      <c r="M105" s="107"/>
      <c r="N105" s="188">
        <f>IF(IF((COUNTIF(D105:M105,"&gt;0"))&gt;1,SQRT(DEVSQ(D105:M105)/((COUNTIF(D105:M105,"&gt;0")-1))),0)=0,0,IF((COUNTIF(D105:M105,"&gt;0"))&gt;1,SQRT(DEVSQ(D105:M105)/((COUNTIF(D105:M105,"&gt;0")-1))),0))</f>
        <v>0</v>
      </c>
      <c r="O105" s="189"/>
      <c r="P105" s="172">
        <f t="shared" si="9"/>
        <v>0</v>
      </c>
      <c r="Q105" s="173"/>
      <c r="R105" s="47" t="str">
        <f t="shared" si="12"/>
        <v>Да</v>
      </c>
      <c r="S105" s="48">
        <f t="shared" si="10"/>
        <v>5005</v>
      </c>
      <c r="T105" s="118"/>
      <c r="U105" s="184" t="str">
        <f>IF(COUNTIF(D105:M105,"&gt;0")&gt;1,T105*ROUND((SUM(D105:M105)/(COUNTIF(D105:M105,"&gt;0"))),2),"")</f>
        <v/>
      </c>
      <c r="V105" s="185"/>
    </row>
    <row r="106" spans="1:22" ht="3" customHeight="1" thickBot="1" x14ac:dyDescent="0.3">
      <c r="A106" s="190"/>
      <c r="B106" s="191"/>
      <c r="C106" s="124"/>
      <c r="D106" s="112"/>
      <c r="E106" s="115"/>
      <c r="F106" s="116"/>
      <c r="G106" s="115"/>
      <c r="H106" s="113"/>
      <c r="I106" s="114"/>
      <c r="J106" s="115"/>
      <c r="K106" s="116"/>
      <c r="L106" s="115"/>
      <c r="M106" s="113"/>
      <c r="N106" s="194">
        <f>IF(IF((COUNTIF(D106:M106,"&gt;0"))&gt;1,SQRT(DEVSQ(D106:M106)/((COUNTIF(D106:M106,"&gt;0")-1))),0)=0,0,IF((COUNTIF(D106:M106,"&gt;0"))&gt;1,SQRT(DEVSQ(D106:M106)/((COUNTIF(D106:M106,"&gt;0")-1))),0))</f>
        <v>0</v>
      </c>
      <c r="O106" s="195"/>
      <c r="P106" s="196">
        <f t="shared" si="9"/>
        <v>0</v>
      </c>
      <c r="Q106" s="197"/>
      <c r="R106" s="49" t="str">
        <f t="shared" si="12"/>
        <v/>
      </c>
      <c r="S106" s="50" t="str">
        <f t="shared" si="10"/>
        <v/>
      </c>
      <c r="T106" s="119"/>
      <c r="U106" s="192" t="str">
        <f>IF(COUNTIF(D106:M106,"&gt;0")&gt;1,T106*ROUND((SUM(D106:M106)/(COUNTIF(D106:M106,"&gt;0"))),2),"")</f>
        <v/>
      </c>
      <c r="V106" s="193"/>
    </row>
    <row r="107" spans="1:22" ht="22.5" customHeight="1" thickBot="1" x14ac:dyDescent="0.3">
      <c r="A107" s="170" t="s">
        <v>143</v>
      </c>
      <c r="B107" s="171"/>
      <c r="C107" s="171"/>
      <c r="D107" s="171"/>
      <c r="E107" s="171"/>
      <c r="F107" s="171"/>
      <c r="G107" s="171"/>
      <c r="H107" s="171"/>
      <c r="I107" s="171"/>
      <c r="J107" s="171"/>
      <c r="K107" s="171"/>
      <c r="L107" s="171"/>
      <c r="M107" s="171"/>
      <c r="N107" s="171"/>
      <c r="O107" s="171"/>
      <c r="P107" s="171"/>
      <c r="Q107" s="171"/>
      <c r="R107" s="171"/>
      <c r="S107" s="171"/>
      <c r="T107" s="171"/>
      <c r="U107" s="168">
        <f>SUM(U7:V106)</f>
        <v>1000</v>
      </c>
      <c r="V107" s="169"/>
    </row>
    <row r="108" spans="1:22" x14ac:dyDescent="0.25">
      <c r="A108" s="11"/>
      <c r="B108" s="11"/>
      <c r="C108" s="11"/>
      <c r="D108" s="11"/>
      <c r="E108" s="11"/>
      <c r="F108" s="11"/>
      <c r="G108" s="11"/>
    </row>
    <row r="109" spans="1:22" s="19" customFormat="1" ht="16.5" customHeight="1" thickBot="1" x14ac:dyDescent="0.3">
      <c r="A109" s="208" t="s">
        <v>165</v>
      </c>
      <c r="B109" s="208"/>
      <c r="C109" s="208"/>
      <c r="D109" s="208"/>
      <c r="E109" s="208"/>
      <c r="F109" s="208"/>
      <c r="G109" s="103"/>
      <c r="L109" s="11"/>
      <c r="N109" s="143"/>
      <c r="O109" s="143"/>
      <c r="P109" s="143"/>
      <c r="Q109" s="80"/>
      <c r="R109" s="143"/>
      <c r="S109" s="143"/>
      <c r="T109" s="143"/>
      <c r="U109" s="143"/>
      <c r="V109" s="143"/>
    </row>
    <row r="110" spans="1:22" s="19" customFormat="1" ht="30" customHeight="1" x14ac:dyDescent="0.25">
      <c r="A110" s="208"/>
      <c r="B110" s="208"/>
      <c r="C110" s="208"/>
      <c r="D110" s="208"/>
      <c r="E110" s="208"/>
      <c r="F110" s="208"/>
      <c r="G110" s="11"/>
      <c r="L110" s="11"/>
      <c r="N110" s="140" t="s">
        <v>156</v>
      </c>
      <c r="O110" s="140"/>
      <c r="P110" s="140"/>
      <c r="Q110" s="11"/>
      <c r="R110" s="138" t="s">
        <v>157</v>
      </c>
      <c r="S110" s="138"/>
      <c r="T110" s="138"/>
      <c r="U110" s="138"/>
      <c r="V110" s="138"/>
    </row>
    <row r="111" spans="1:22" s="19" customFormat="1" ht="30" customHeight="1" x14ac:dyDescent="0.25">
      <c r="A111" s="208"/>
      <c r="B111" s="208"/>
      <c r="C111" s="208"/>
      <c r="D111" s="208"/>
      <c r="E111" s="208"/>
      <c r="F111" s="208"/>
      <c r="G111" s="11"/>
      <c r="L111" s="11"/>
      <c r="N111" s="77"/>
      <c r="O111" s="77"/>
      <c r="P111" s="77"/>
      <c r="Q111" s="77"/>
      <c r="R111" s="77"/>
      <c r="S111" s="77"/>
      <c r="T111" s="77"/>
      <c r="U111" s="40"/>
      <c r="V111" s="40"/>
    </row>
    <row r="112" spans="1:22" s="19" customFormat="1" ht="16.5" thickBot="1" x14ac:dyDescent="0.3">
      <c r="A112" s="103"/>
      <c r="B112" s="103"/>
      <c r="C112" s="103"/>
      <c r="D112" s="103"/>
      <c r="E112" s="103"/>
      <c r="F112" s="103"/>
      <c r="G112" s="11"/>
      <c r="L112" s="11"/>
      <c r="O112" s="139" t="s">
        <v>158</v>
      </c>
      <c r="P112" s="139"/>
      <c r="Q112" s="40"/>
      <c r="R112" s="141"/>
      <c r="S112" s="141"/>
      <c r="T112" s="141"/>
      <c r="U112" s="40"/>
      <c r="V112" s="40"/>
    </row>
    <row r="113" spans="1:22" s="19" customFormat="1" x14ac:dyDescent="0.25">
      <c r="A113" s="11"/>
      <c r="B113" s="11"/>
      <c r="C113" s="11"/>
      <c r="D113" s="11"/>
      <c r="E113" s="11"/>
      <c r="F113" s="11"/>
      <c r="G113" s="11"/>
      <c r="L113" s="11"/>
      <c r="N113" s="79"/>
      <c r="O113" s="79"/>
      <c r="P113" s="79"/>
      <c r="Q113" s="40"/>
      <c r="R113" s="142" t="s">
        <v>159</v>
      </c>
      <c r="S113" s="142"/>
      <c r="T113" s="142"/>
      <c r="U113" s="40"/>
      <c r="V113" s="40"/>
    </row>
    <row r="114" spans="1:22" ht="45" customHeight="1" x14ac:dyDescent="0.25">
      <c r="A114" s="19"/>
      <c r="B114" s="19"/>
      <c r="D114" s="19"/>
      <c r="E114" s="19"/>
    </row>
    <row r="115" spans="1:22" ht="15.75" customHeight="1" x14ac:dyDescent="0.25">
      <c r="A115" s="129" t="s">
        <v>112</v>
      </c>
      <c r="B115" s="129"/>
      <c r="C115" s="129"/>
      <c r="D115" s="129"/>
      <c r="E115" s="129"/>
    </row>
    <row r="116" spans="1:22" ht="47.25" customHeight="1" x14ac:dyDescent="0.25">
      <c r="A116" s="129" t="s">
        <v>15</v>
      </c>
      <c r="B116" s="129"/>
      <c r="C116" s="129"/>
      <c r="D116" s="129"/>
      <c r="E116" s="129"/>
    </row>
    <row r="117" spans="1:22" ht="63" customHeight="1" x14ac:dyDescent="0.25">
      <c r="A117" s="129" t="s">
        <v>16</v>
      </c>
      <c r="B117" s="129"/>
      <c r="C117" s="129"/>
      <c r="D117" s="129"/>
      <c r="E117" s="129"/>
    </row>
  </sheetData>
  <sheetProtection password="DC48" sheet="1" formatCells="0" formatColumns="0" formatRows="0" sort="0" autoFilter="0" pivotTables="0"/>
  <protectedRanges>
    <protectedRange sqref="P4:Q4" name="Диапазон2"/>
    <protectedRange sqref="T7:T106 A7:M106 D6:M6" name="Диапазон1"/>
    <protectedRange sqref="N109 R109 R112" name="Диапазон5"/>
  </protectedRanges>
  <mergeCells count="427">
    <mergeCell ref="D3:E3"/>
    <mergeCell ref="F3:Q3"/>
    <mergeCell ref="A109:F111"/>
    <mergeCell ref="R113:T113"/>
    <mergeCell ref="R109:V109"/>
    <mergeCell ref="R110:V110"/>
    <mergeCell ref="N109:P109"/>
    <mergeCell ref="N110:P110"/>
    <mergeCell ref="O112:P112"/>
    <mergeCell ref="R112:T112"/>
    <mergeCell ref="P4:Q4"/>
    <mergeCell ref="S5:S6"/>
    <mergeCell ref="U4:V4"/>
    <mergeCell ref="A7:B7"/>
    <mergeCell ref="N5:O6"/>
    <mergeCell ref="N8:O8"/>
    <mergeCell ref="U8:V8"/>
    <mergeCell ref="A5:B6"/>
    <mergeCell ref="P5:Q6"/>
    <mergeCell ref="D5:M5"/>
    <mergeCell ref="A11:B11"/>
    <mergeCell ref="N11:O11"/>
    <mergeCell ref="A12:B12"/>
    <mergeCell ref="N12:O12"/>
    <mergeCell ref="A13:B13"/>
    <mergeCell ref="N13:O13"/>
    <mergeCell ref="A9:B9"/>
    <mergeCell ref="N7:O7"/>
    <mergeCell ref="A8:B8"/>
    <mergeCell ref="N9:O9"/>
    <mergeCell ref="A10:B10"/>
    <mergeCell ref="N10:O10"/>
    <mergeCell ref="A17:B17"/>
    <mergeCell ref="N17:O17"/>
    <mergeCell ref="A18:B18"/>
    <mergeCell ref="N18:O18"/>
    <mergeCell ref="A19:B19"/>
    <mergeCell ref="N19:O19"/>
    <mergeCell ref="A14:B14"/>
    <mergeCell ref="N14:O14"/>
    <mergeCell ref="A15:B15"/>
    <mergeCell ref="N15:O15"/>
    <mergeCell ref="A16:B16"/>
    <mergeCell ref="N16:O16"/>
    <mergeCell ref="A23:B23"/>
    <mergeCell ref="N23:O23"/>
    <mergeCell ref="A24:B24"/>
    <mergeCell ref="N24:O24"/>
    <mergeCell ref="A25:B25"/>
    <mergeCell ref="N25:O25"/>
    <mergeCell ref="A20:B20"/>
    <mergeCell ref="N20:O20"/>
    <mergeCell ref="A21:B21"/>
    <mergeCell ref="N21:O21"/>
    <mergeCell ref="A22:B22"/>
    <mergeCell ref="N22:O22"/>
    <mergeCell ref="A29:B29"/>
    <mergeCell ref="N29:O29"/>
    <mergeCell ref="A30:B30"/>
    <mergeCell ref="N30:O30"/>
    <mergeCell ref="A31:B31"/>
    <mergeCell ref="N31:O31"/>
    <mergeCell ref="A26:B26"/>
    <mergeCell ref="N26:O26"/>
    <mergeCell ref="A27:B27"/>
    <mergeCell ref="N27:O27"/>
    <mergeCell ref="A28:B28"/>
    <mergeCell ref="N28:O28"/>
    <mergeCell ref="A35:B35"/>
    <mergeCell ref="N35:O35"/>
    <mergeCell ref="A36:B36"/>
    <mergeCell ref="N36:O36"/>
    <mergeCell ref="A37:B37"/>
    <mergeCell ref="N37:O37"/>
    <mergeCell ref="A32:B32"/>
    <mergeCell ref="N32:O32"/>
    <mergeCell ref="A33:B33"/>
    <mergeCell ref="N33:O33"/>
    <mergeCell ref="A34:B34"/>
    <mergeCell ref="N34:O34"/>
    <mergeCell ref="A41:B41"/>
    <mergeCell ref="N41:O41"/>
    <mergeCell ref="A42:B42"/>
    <mergeCell ref="N42:O42"/>
    <mergeCell ref="A43:B43"/>
    <mergeCell ref="N43:O43"/>
    <mergeCell ref="A38:B38"/>
    <mergeCell ref="N38:O38"/>
    <mergeCell ref="A39:B39"/>
    <mergeCell ref="N39:O39"/>
    <mergeCell ref="A40:B40"/>
    <mergeCell ref="N40:O40"/>
    <mergeCell ref="A47:B47"/>
    <mergeCell ref="N47:O47"/>
    <mergeCell ref="A48:B48"/>
    <mergeCell ref="N48:O48"/>
    <mergeCell ref="A49:B49"/>
    <mergeCell ref="N49:O49"/>
    <mergeCell ref="A44:B44"/>
    <mergeCell ref="N44:O44"/>
    <mergeCell ref="A45:B45"/>
    <mergeCell ref="N45:O45"/>
    <mergeCell ref="A46:B46"/>
    <mergeCell ref="N46:O46"/>
    <mergeCell ref="A53:B53"/>
    <mergeCell ref="N53:O53"/>
    <mergeCell ref="A54:B54"/>
    <mergeCell ref="N54:O54"/>
    <mergeCell ref="A55:B55"/>
    <mergeCell ref="N55:O55"/>
    <mergeCell ref="A50:B50"/>
    <mergeCell ref="N50:O50"/>
    <mergeCell ref="A51:B51"/>
    <mergeCell ref="N51:O51"/>
    <mergeCell ref="A52:B52"/>
    <mergeCell ref="N52:O52"/>
    <mergeCell ref="A59:B59"/>
    <mergeCell ref="N59:O59"/>
    <mergeCell ref="A60:B60"/>
    <mergeCell ref="N60:O60"/>
    <mergeCell ref="A61:B61"/>
    <mergeCell ref="N61:O61"/>
    <mergeCell ref="A56:B56"/>
    <mergeCell ref="N56:O56"/>
    <mergeCell ref="A57:B57"/>
    <mergeCell ref="N57:O57"/>
    <mergeCell ref="A58:B58"/>
    <mergeCell ref="N58:O58"/>
    <mergeCell ref="A65:B65"/>
    <mergeCell ref="N65:O65"/>
    <mergeCell ref="A66:B66"/>
    <mergeCell ref="N66:O66"/>
    <mergeCell ref="A67:B67"/>
    <mergeCell ref="N67:O67"/>
    <mergeCell ref="A62:B62"/>
    <mergeCell ref="N62:O62"/>
    <mergeCell ref="A63:B63"/>
    <mergeCell ref="N63:O63"/>
    <mergeCell ref="A64:B64"/>
    <mergeCell ref="N64:O64"/>
    <mergeCell ref="A71:B71"/>
    <mergeCell ref="N71:O71"/>
    <mergeCell ref="A72:B72"/>
    <mergeCell ref="N72:O72"/>
    <mergeCell ref="A73:B73"/>
    <mergeCell ref="N73:O73"/>
    <mergeCell ref="A68:B68"/>
    <mergeCell ref="N68:O68"/>
    <mergeCell ref="A69:B69"/>
    <mergeCell ref="N69:O69"/>
    <mergeCell ref="A70:B70"/>
    <mergeCell ref="N70:O70"/>
    <mergeCell ref="A77:B77"/>
    <mergeCell ref="N77:O77"/>
    <mergeCell ref="A78:B78"/>
    <mergeCell ref="N78:O78"/>
    <mergeCell ref="A79:B79"/>
    <mergeCell ref="N79:O79"/>
    <mergeCell ref="A74:B74"/>
    <mergeCell ref="N74:O74"/>
    <mergeCell ref="A75:B75"/>
    <mergeCell ref="N75:O75"/>
    <mergeCell ref="A76:B76"/>
    <mergeCell ref="N76:O76"/>
    <mergeCell ref="A83:B83"/>
    <mergeCell ref="N83:O83"/>
    <mergeCell ref="A84:B84"/>
    <mergeCell ref="N84:O84"/>
    <mergeCell ref="A85:B85"/>
    <mergeCell ref="N85:O85"/>
    <mergeCell ref="A80:B80"/>
    <mergeCell ref="N80:O80"/>
    <mergeCell ref="A81:B81"/>
    <mergeCell ref="N81:O81"/>
    <mergeCell ref="A82:B82"/>
    <mergeCell ref="N82:O82"/>
    <mergeCell ref="A89:B89"/>
    <mergeCell ref="N89:O89"/>
    <mergeCell ref="A90:B90"/>
    <mergeCell ref="N90:O90"/>
    <mergeCell ref="A91:B91"/>
    <mergeCell ref="N91:O91"/>
    <mergeCell ref="A86:B86"/>
    <mergeCell ref="N86:O86"/>
    <mergeCell ref="A87:B87"/>
    <mergeCell ref="N87:O87"/>
    <mergeCell ref="A88:B88"/>
    <mergeCell ref="N88:O88"/>
    <mergeCell ref="A95:B95"/>
    <mergeCell ref="N95:O95"/>
    <mergeCell ref="A96:B96"/>
    <mergeCell ref="N96:O96"/>
    <mergeCell ref="A97:B97"/>
    <mergeCell ref="N97:O97"/>
    <mergeCell ref="A92:B92"/>
    <mergeCell ref="N92:O92"/>
    <mergeCell ref="A93:B93"/>
    <mergeCell ref="N93:O93"/>
    <mergeCell ref="A94:B94"/>
    <mergeCell ref="N94:O94"/>
    <mergeCell ref="N105:O105"/>
    <mergeCell ref="A106:B106"/>
    <mergeCell ref="N104:O104"/>
    <mergeCell ref="A105:B105"/>
    <mergeCell ref="U105:V105"/>
    <mergeCell ref="U106:V106"/>
    <mergeCell ref="N106:O106"/>
    <mergeCell ref="P106:Q106"/>
    <mergeCell ref="A101:B101"/>
    <mergeCell ref="N101:O101"/>
    <mergeCell ref="A102:B102"/>
    <mergeCell ref="N102:O102"/>
    <mergeCell ref="A103:B103"/>
    <mergeCell ref="N103:O103"/>
    <mergeCell ref="P105:Q105"/>
    <mergeCell ref="U97:V97"/>
    <mergeCell ref="U98:V98"/>
    <mergeCell ref="U99:V99"/>
    <mergeCell ref="U100:V100"/>
    <mergeCell ref="U101:V101"/>
    <mergeCell ref="U102:V102"/>
    <mergeCell ref="U103:V103"/>
    <mergeCell ref="U104:V104"/>
    <mergeCell ref="A104:B104"/>
    <mergeCell ref="A98:B98"/>
    <mergeCell ref="N98:O98"/>
    <mergeCell ref="A99:B99"/>
    <mergeCell ref="N99:O99"/>
    <mergeCell ref="A100:B100"/>
    <mergeCell ref="N100:O100"/>
    <mergeCell ref="P98:Q98"/>
    <mergeCell ref="P99:Q99"/>
    <mergeCell ref="P100:Q100"/>
    <mergeCell ref="P101:Q101"/>
    <mergeCell ref="P102:Q102"/>
    <mergeCell ref="P103:Q103"/>
    <mergeCell ref="P104:Q104"/>
    <mergeCell ref="U88:V88"/>
    <mergeCell ref="U89:V89"/>
    <mergeCell ref="U90:V90"/>
    <mergeCell ref="U91:V91"/>
    <mergeCell ref="U92:V92"/>
    <mergeCell ref="U93:V93"/>
    <mergeCell ref="U94:V94"/>
    <mergeCell ref="U95:V95"/>
    <mergeCell ref="U96:V96"/>
    <mergeCell ref="U79:V79"/>
    <mergeCell ref="U80:V80"/>
    <mergeCell ref="U81:V81"/>
    <mergeCell ref="U82:V82"/>
    <mergeCell ref="U83:V83"/>
    <mergeCell ref="U84:V84"/>
    <mergeCell ref="U85:V85"/>
    <mergeCell ref="U86:V86"/>
    <mergeCell ref="U87:V87"/>
    <mergeCell ref="U70:V70"/>
    <mergeCell ref="U71:V71"/>
    <mergeCell ref="U72:V72"/>
    <mergeCell ref="U73:V73"/>
    <mergeCell ref="U74:V74"/>
    <mergeCell ref="U75:V75"/>
    <mergeCell ref="U76:V76"/>
    <mergeCell ref="U77:V77"/>
    <mergeCell ref="U78:V78"/>
    <mergeCell ref="U61:V61"/>
    <mergeCell ref="U62:V62"/>
    <mergeCell ref="U63:V63"/>
    <mergeCell ref="U64:V64"/>
    <mergeCell ref="U65:V65"/>
    <mergeCell ref="U66:V66"/>
    <mergeCell ref="U67:V67"/>
    <mergeCell ref="U68:V68"/>
    <mergeCell ref="U69:V69"/>
    <mergeCell ref="U52:V52"/>
    <mergeCell ref="U53:V53"/>
    <mergeCell ref="U54:V54"/>
    <mergeCell ref="U55:V55"/>
    <mergeCell ref="U56:V56"/>
    <mergeCell ref="U57:V57"/>
    <mergeCell ref="U58:V58"/>
    <mergeCell ref="U59:V59"/>
    <mergeCell ref="U60:V60"/>
    <mergeCell ref="U43:V43"/>
    <mergeCell ref="U44:V44"/>
    <mergeCell ref="U45:V45"/>
    <mergeCell ref="U46:V46"/>
    <mergeCell ref="U47:V47"/>
    <mergeCell ref="U48:V48"/>
    <mergeCell ref="U49:V49"/>
    <mergeCell ref="U50:V50"/>
    <mergeCell ref="U51:V51"/>
    <mergeCell ref="U34:V34"/>
    <mergeCell ref="U35:V35"/>
    <mergeCell ref="U36:V36"/>
    <mergeCell ref="U37:V37"/>
    <mergeCell ref="U38:V38"/>
    <mergeCell ref="U39:V39"/>
    <mergeCell ref="U40:V40"/>
    <mergeCell ref="U41:V41"/>
    <mergeCell ref="U42:V42"/>
    <mergeCell ref="U25:V25"/>
    <mergeCell ref="U26:V26"/>
    <mergeCell ref="U27:V27"/>
    <mergeCell ref="U28:V28"/>
    <mergeCell ref="U29:V29"/>
    <mergeCell ref="U30:V30"/>
    <mergeCell ref="U31:V31"/>
    <mergeCell ref="U32:V32"/>
    <mergeCell ref="U33:V33"/>
    <mergeCell ref="U9:V9"/>
    <mergeCell ref="U10:V10"/>
    <mergeCell ref="U11:V11"/>
    <mergeCell ref="U12:V12"/>
    <mergeCell ref="U13:V13"/>
    <mergeCell ref="U14:V14"/>
    <mergeCell ref="U15:V15"/>
    <mergeCell ref="U16:V16"/>
    <mergeCell ref="U17:V17"/>
    <mergeCell ref="U18:V18"/>
    <mergeCell ref="U19:V19"/>
    <mergeCell ref="U20:V20"/>
    <mergeCell ref="U21:V21"/>
    <mergeCell ref="U22:V22"/>
    <mergeCell ref="U23:V23"/>
    <mergeCell ref="U24:V24"/>
    <mergeCell ref="P89:Q89"/>
    <mergeCell ref="P90:Q90"/>
    <mergeCell ref="P71:Q71"/>
    <mergeCell ref="P72:Q72"/>
    <mergeCell ref="P73:Q73"/>
    <mergeCell ref="P74:Q74"/>
    <mergeCell ref="P75:Q75"/>
    <mergeCell ref="P76:Q76"/>
    <mergeCell ref="P77:Q77"/>
    <mergeCell ref="P78:Q78"/>
    <mergeCell ref="P79:Q79"/>
    <mergeCell ref="P62:Q62"/>
    <mergeCell ref="P63:Q63"/>
    <mergeCell ref="P64:Q64"/>
    <mergeCell ref="P65:Q65"/>
    <mergeCell ref="P66:Q66"/>
    <mergeCell ref="P67:Q67"/>
    <mergeCell ref="P91:Q91"/>
    <mergeCell ref="P92:Q92"/>
    <mergeCell ref="P93:Q93"/>
    <mergeCell ref="P94:Q94"/>
    <mergeCell ref="P95:Q95"/>
    <mergeCell ref="P96:Q96"/>
    <mergeCell ref="P97:Q97"/>
    <mergeCell ref="P80:Q80"/>
    <mergeCell ref="P81:Q81"/>
    <mergeCell ref="P82:Q82"/>
    <mergeCell ref="P83:Q83"/>
    <mergeCell ref="P84:Q84"/>
    <mergeCell ref="P85:Q85"/>
    <mergeCell ref="P86:Q86"/>
    <mergeCell ref="P87:Q87"/>
    <mergeCell ref="P88:Q88"/>
    <mergeCell ref="P68:Q68"/>
    <mergeCell ref="P69:Q69"/>
    <mergeCell ref="P70:Q70"/>
    <mergeCell ref="P53:Q53"/>
    <mergeCell ref="P54:Q54"/>
    <mergeCell ref="P55:Q55"/>
    <mergeCell ref="P56:Q56"/>
    <mergeCell ref="P57:Q57"/>
    <mergeCell ref="P58:Q58"/>
    <mergeCell ref="P59:Q59"/>
    <mergeCell ref="P60:Q60"/>
    <mergeCell ref="P61:Q61"/>
    <mergeCell ref="P44:Q44"/>
    <mergeCell ref="P45:Q45"/>
    <mergeCell ref="P46:Q46"/>
    <mergeCell ref="P47:Q47"/>
    <mergeCell ref="P48:Q48"/>
    <mergeCell ref="P49:Q49"/>
    <mergeCell ref="P50:Q50"/>
    <mergeCell ref="P51:Q51"/>
    <mergeCell ref="P52:Q52"/>
    <mergeCell ref="A117:E117"/>
    <mergeCell ref="T5:T6"/>
    <mergeCell ref="U5:V6"/>
    <mergeCell ref="P7:Q7"/>
    <mergeCell ref="U7:V7"/>
    <mergeCell ref="P8:Q8"/>
    <mergeCell ref="P9:Q9"/>
    <mergeCell ref="R5:R6"/>
    <mergeCell ref="P10:Q10"/>
    <mergeCell ref="P11:Q11"/>
    <mergeCell ref="P16:Q16"/>
    <mergeCell ref="P17:Q17"/>
    <mergeCell ref="P18:Q18"/>
    <mergeCell ref="P19:Q19"/>
    <mergeCell ref="P20:Q20"/>
    <mergeCell ref="P21:Q21"/>
    <mergeCell ref="P22:Q22"/>
    <mergeCell ref="P23:Q23"/>
    <mergeCell ref="P24:Q24"/>
    <mergeCell ref="P25:Q25"/>
    <mergeCell ref="P26:Q26"/>
    <mergeCell ref="P27:Q27"/>
    <mergeCell ref="P28:Q28"/>
    <mergeCell ref="P29:Q29"/>
    <mergeCell ref="C5:C6"/>
    <mergeCell ref="S4:T4"/>
    <mergeCell ref="U107:V107"/>
    <mergeCell ref="A107:T107"/>
    <mergeCell ref="A115:E115"/>
    <mergeCell ref="A116:E116"/>
    <mergeCell ref="P12:Q12"/>
    <mergeCell ref="P13:Q13"/>
    <mergeCell ref="P14:Q14"/>
    <mergeCell ref="P15:Q15"/>
    <mergeCell ref="P30:Q30"/>
    <mergeCell ref="P31:Q31"/>
    <mergeCell ref="P32:Q32"/>
    <mergeCell ref="P33:Q33"/>
    <mergeCell ref="P34:Q34"/>
    <mergeCell ref="P35:Q35"/>
    <mergeCell ref="P36:Q36"/>
    <mergeCell ref="P37:Q37"/>
    <mergeCell ref="P38:Q38"/>
    <mergeCell ref="P39:Q39"/>
    <mergeCell ref="P40:Q40"/>
    <mergeCell ref="P41:Q41"/>
    <mergeCell ref="P42:Q42"/>
    <mergeCell ref="P43:Q43"/>
  </mergeCells>
  <conditionalFormatting sqref="R7:S106">
    <cfRule type="containsText" dxfId="2" priority="1" stopIfTrue="1" operator="containsText" text="Нет">
      <formula>NOT(ISERROR(SEARCH("Нет",R7)))</formula>
    </cfRule>
  </conditionalFormatting>
  <dataValidations count="3">
    <dataValidation type="custom" errorStyle="warning" allowBlank="1" showInputMessage="1" showErrorMessage="1" errorTitle="Внимание!" error="Наблюдается неоднородность. Необходимы дополнительные исследования." sqref="T7:T106">
      <formula1>R7="Да"</formula1>
    </dataValidation>
    <dataValidation allowBlank="1" showInputMessage="1" showErrorMessage="1" errorTitle="Внимание!" error="Ввод в данную ячейку запрещен!" sqref="O4:Q4"/>
    <dataValidation type="custom" allowBlank="1" showInputMessage="1" showErrorMessage="1" errorTitle="Внимание!" error="Ввод в данную ячейку запрещен!" sqref="S111:T111 N113:P113 R113 U111:V113">
      <formula1>FALSE</formula1>
    </dataValidation>
  </dataValidations>
  <hyperlinks>
    <hyperlink ref="A1" location="'Главная страница'!A1" display="Вернуться"/>
  </hyperlinks>
  <pageMargins left="0.196850393700787" right="0.196850393700787" top="0.196850393700787" bottom="0.196850393700787" header="0.196850393700787" footer="0.39370078740157499"/>
  <pageSetup paperSize="9" scale="77" fitToHeight="1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3" r:id="rId4" name="Button 23">
              <controlPr defaultSize="0" print="0" autoFill="0" autoPict="0" macro="[0]!Кнопка90_Щелчок">
                <anchor moveWithCells="1" sizeWithCells="1">
                  <from>
                    <xdr:col>0</xdr:col>
                    <xdr:colOff>85725</xdr:colOff>
                    <xdr:row>2</xdr:row>
                    <xdr:rowOff>95250</xdr:rowOff>
                  </from>
                  <to>
                    <xdr:col>1</xdr:col>
                    <xdr:colOff>695325</xdr:colOff>
                    <xdr:row>3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5" r:id="rId5" name="Button 175">
              <controlPr defaultSize="0" print="0" autoFill="0" autoPict="0" macro="[0]!Кнопка30_Щелчок">
                <anchor moveWithCells="1" sizeWithCells="1">
                  <from>
                    <xdr:col>4</xdr:col>
                    <xdr:colOff>781050</xdr:colOff>
                    <xdr:row>3</xdr:row>
                    <xdr:rowOff>66675</xdr:rowOff>
                  </from>
                  <to>
                    <xdr:col>4</xdr:col>
                    <xdr:colOff>1162050</xdr:colOff>
                    <xdr:row>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6" r:id="rId6" name="Button 176">
              <controlPr defaultSize="0" print="0" autoFill="0" autoPict="0" macro="[0]!Кнопка40_Щелчок">
                <anchor moveWithCells="1" sizeWithCells="1">
                  <from>
                    <xdr:col>4</xdr:col>
                    <xdr:colOff>276225</xdr:colOff>
                    <xdr:row>3</xdr:row>
                    <xdr:rowOff>57150</xdr:rowOff>
                  </from>
                  <to>
                    <xdr:col>4</xdr:col>
                    <xdr:colOff>657225</xdr:colOff>
                    <xdr:row>3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19" r:id="rId7" name="Button 1531">
              <controlPr defaultSize="0" print="0" autoFill="0" autoPict="0" macro="[0]!Save90">
                <anchor moveWithCells="1" sizeWithCells="1">
                  <from>
                    <xdr:col>2</xdr:col>
                    <xdr:colOff>57150</xdr:colOff>
                    <xdr:row>3</xdr:row>
                    <xdr:rowOff>9525</xdr:rowOff>
                  </from>
                  <to>
                    <xdr:col>4</xdr:col>
                    <xdr:colOff>0</xdr:colOff>
                    <xdr:row>3</xdr:row>
                    <xdr:rowOff>390525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6">
    <pageSetUpPr fitToPage="1"/>
  </sheetPr>
  <dimension ref="A1:V81"/>
  <sheetViews>
    <sheetView workbookViewId="0">
      <selection activeCell="C13" sqref="C13:D13"/>
    </sheetView>
  </sheetViews>
  <sheetFormatPr defaultColWidth="9.140625" defaultRowHeight="15" x14ac:dyDescent="0.25"/>
  <cols>
    <col min="1" max="2" width="12.85546875" style="1" customWidth="1"/>
    <col min="3" max="3" width="15.7109375" style="1" customWidth="1"/>
    <col min="4" max="10" width="9.28515625" style="1" customWidth="1"/>
    <col min="11" max="11" width="14.28515625" style="1" customWidth="1"/>
    <col min="12" max="12" width="10" style="1" customWidth="1"/>
    <col min="13" max="15" width="9.28515625" style="1" customWidth="1"/>
    <col min="16" max="16" width="15.140625" style="1" customWidth="1"/>
    <col min="17" max="17" width="5.28515625" style="1" customWidth="1"/>
    <col min="18" max="19" width="13.28515625" style="2" customWidth="1"/>
    <col min="20" max="21" width="13.28515625" style="2" hidden="1" customWidth="1"/>
    <col min="22" max="22" width="13.28515625" style="2" customWidth="1"/>
    <col min="23" max="16384" width="9.140625" style="1"/>
  </cols>
  <sheetData>
    <row r="1" spans="1:22" ht="15.75" x14ac:dyDescent="0.25">
      <c r="A1" s="9" t="s">
        <v>18</v>
      </c>
    </row>
    <row r="2" spans="1:22" ht="21" customHeight="1" x14ac:dyDescent="0.3">
      <c r="C2" s="293" t="s">
        <v>0</v>
      </c>
      <c r="D2" s="293"/>
      <c r="E2" s="293"/>
      <c r="F2" s="293"/>
      <c r="G2" s="293"/>
      <c r="H2" s="293"/>
      <c r="I2" s="293"/>
      <c r="J2" s="293"/>
      <c r="K2" s="293"/>
      <c r="L2" s="293"/>
      <c r="M2" s="293"/>
      <c r="N2" s="293"/>
      <c r="O2" s="293"/>
    </row>
    <row r="4" spans="1:22" ht="15.75" thickBot="1" x14ac:dyDescent="0.3">
      <c r="A4" s="152" t="s">
        <v>21</v>
      </c>
      <c r="B4" s="294"/>
      <c r="C4" s="295" t="s">
        <v>166</v>
      </c>
      <c r="D4" s="295"/>
      <c r="E4" s="295"/>
      <c r="F4" s="295"/>
      <c r="G4" s="295"/>
      <c r="H4" s="295"/>
      <c r="I4" s="295"/>
      <c r="J4" s="295"/>
      <c r="K4" s="26" t="s">
        <v>160</v>
      </c>
      <c r="L4" s="120" t="s">
        <v>167</v>
      </c>
      <c r="M4" s="26" t="s">
        <v>119</v>
      </c>
      <c r="N4" s="157">
        <v>44596</v>
      </c>
      <c r="O4" s="157"/>
    </row>
    <row r="5" spans="1:22" s="40" customFormat="1" x14ac:dyDescent="0.25">
      <c r="A5" s="38"/>
      <c r="B5" s="39"/>
      <c r="C5" s="7"/>
      <c r="D5" s="24"/>
      <c r="E5" s="24"/>
      <c r="F5" s="24"/>
      <c r="G5" s="24"/>
      <c r="H5" s="24"/>
      <c r="I5" s="24"/>
      <c r="J5" s="24"/>
      <c r="M5" s="58"/>
      <c r="N5" s="57"/>
      <c r="O5" s="57"/>
      <c r="P5" s="59"/>
      <c r="Q5" s="59"/>
      <c r="R5" s="2"/>
      <c r="S5" s="2"/>
      <c r="T5" s="2"/>
      <c r="U5" s="2"/>
      <c r="V5" s="2"/>
    </row>
    <row r="6" spans="1:22" s="40" customFormat="1" x14ac:dyDescent="0.25">
      <c r="A6" s="158" t="s">
        <v>147</v>
      </c>
      <c r="B6" s="158"/>
      <c r="C6" s="158"/>
      <c r="D6" s="158"/>
      <c r="E6" s="158"/>
      <c r="F6" s="158"/>
      <c r="G6" s="158"/>
      <c r="H6" s="158"/>
      <c r="I6" s="158"/>
      <c r="J6" s="158"/>
      <c r="M6" s="58"/>
      <c r="N6" s="57"/>
      <c r="O6" s="57"/>
      <c r="P6" s="59"/>
      <c r="Q6" s="59"/>
      <c r="R6" s="2"/>
      <c r="S6" s="2"/>
      <c r="T6" s="2"/>
      <c r="U6" s="2"/>
      <c r="V6" s="2"/>
    </row>
    <row r="7" spans="1:22" s="40" customFormat="1" ht="15.75" thickBot="1" x14ac:dyDescent="0.3">
      <c r="A7" s="23"/>
      <c r="B7" s="27"/>
      <c r="C7" s="7"/>
      <c r="D7" s="24"/>
      <c r="E7" s="24"/>
      <c r="F7" s="24"/>
      <c r="G7" s="24"/>
      <c r="H7" s="24"/>
      <c r="I7" s="24"/>
      <c r="J7" s="24"/>
      <c r="M7" s="58"/>
      <c r="N7" s="57"/>
      <c r="O7" s="57"/>
      <c r="P7" s="59"/>
      <c r="Q7" s="59"/>
      <c r="R7" s="2"/>
      <c r="S7" s="2"/>
      <c r="T7" s="2"/>
      <c r="U7" s="2"/>
      <c r="V7" s="2"/>
    </row>
    <row r="8" spans="1:22" s="40" customFormat="1" ht="48.75" customHeight="1" thickBot="1" x14ac:dyDescent="0.3">
      <c r="A8" s="155" t="s">
        <v>100</v>
      </c>
      <c r="B8" s="156"/>
      <c r="C8" s="272" t="s">
        <v>11</v>
      </c>
      <c r="D8" s="273"/>
      <c r="E8" s="24"/>
      <c r="F8" s="24"/>
      <c r="G8" s="24"/>
      <c r="H8" s="24"/>
      <c r="I8" s="24"/>
      <c r="J8" s="24"/>
      <c r="M8" s="58"/>
      <c r="N8" s="57"/>
      <c r="O8" s="57"/>
      <c r="P8" s="59"/>
      <c r="Q8" s="59"/>
      <c r="R8" s="2"/>
      <c r="S8" s="2"/>
      <c r="T8" s="2"/>
      <c r="U8" s="2"/>
      <c r="V8" s="2"/>
    </row>
    <row r="9" spans="1:22" s="40" customFormat="1" x14ac:dyDescent="0.25">
      <c r="A9" s="296" t="s">
        <v>101</v>
      </c>
      <c r="B9" s="297"/>
      <c r="C9" s="298"/>
      <c r="D9" s="299"/>
      <c r="E9" s="24"/>
      <c r="F9" s="24"/>
      <c r="G9" s="24"/>
      <c r="H9" s="24"/>
      <c r="I9" s="24"/>
      <c r="J9" s="24"/>
      <c r="M9" s="58"/>
      <c r="N9" s="57"/>
      <c r="O9" s="57"/>
      <c r="P9" s="59"/>
      <c r="Q9" s="59"/>
      <c r="R9" s="2"/>
      <c r="S9" s="2"/>
      <c r="T9" s="2"/>
      <c r="U9" s="2"/>
      <c r="V9" s="2"/>
    </row>
    <row r="10" spans="1:22" s="40" customFormat="1" x14ac:dyDescent="0.25">
      <c r="A10" s="274" t="s">
        <v>102</v>
      </c>
      <c r="B10" s="275"/>
      <c r="C10" s="276"/>
      <c r="D10" s="277"/>
      <c r="E10" s="24"/>
      <c r="F10" s="24"/>
      <c r="G10" s="24"/>
      <c r="H10" s="24"/>
      <c r="I10" s="24"/>
      <c r="J10" s="24"/>
      <c r="M10" s="58"/>
      <c r="N10" s="57"/>
      <c r="O10" s="57"/>
      <c r="P10" s="59"/>
      <c r="Q10" s="59"/>
      <c r="R10" s="2"/>
      <c r="S10" s="2"/>
      <c r="T10" s="2"/>
      <c r="U10" s="2"/>
      <c r="V10" s="2"/>
    </row>
    <row r="11" spans="1:22" s="40" customFormat="1" x14ac:dyDescent="0.25">
      <c r="A11" s="274" t="s">
        <v>103</v>
      </c>
      <c r="B11" s="275"/>
      <c r="C11" s="276"/>
      <c r="D11" s="277"/>
      <c r="E11" s="24"/>
      <c r="F11" s="24"/>
      <c r="G11" s="24"/>
      <c r="H11" s="24"/>
      <c r="I11" s="24"/>
      <c r="J11" s="24"/>
      <c r="M11" s="58"/>
      <c r="N11" s="57"/>
      <c r="O11" s="57"/>
      <c r="P11" s="59"/>
      <c r="Q11" s="59"/>
      <c r="R11" s="2"/>
      <c r="S11" s="2"/>
      <c r="T11" s="2"/>
      <c r="U11" s="2"/>
      <c r="V11" s="2"/>
    </row>
    <row r="12" spans="1:22" s="40" customFormat="1" x14ac:dyDescent="0.25">
      <c r="A12" s="274" t="s">
        <v>104</v>
      </c>
      <c r="B12" s="275"/>
      <c r="C12" s="276"/>
      <c r="D12" s="277"/>
      <c r="E12" s="24"/>
      <c r="F12" s="24"/>
      <c r="G12" s="24"/>
      <c r="H12" s="24"/>
      <c r="I12" s="24"/>
      <c r="J12" s="24"/>
      <c r="M12" s="58"/>
      <c r="N12" s="57"/>
      <c r="O12" s="57"/>
      <c r="P12" s="59"/>
      <c r="Q12" s="59"/>
      <c r="R12" s="2"/>
      <c r="S12" s="2"/>
      <c r="T12" s="2"/>
      <c r="U12" s="2"/>
      <c r="V12" s="2"/>
    </row>
    <row r="13" spans="1:22" s="40" customFormat="1" x14ac:dyDescent="0.25">
      <c r="A13" s="274" t="s">
        <v>105</v>
      </c>
      <c r="B13" s="275"/>
      <c r="C13" s="276"/>
      <c r="D13" s="277"/>
      <c r="E13" s="24"/>
      <c r="F13" s="24"/>
      <c r="G13" s="24"/>
      <c r="H13" s="24"/>
      <c r="I13" s="24"/>
      <c r="J13" s="24"/>
      <c r="M13" s="58"/>
      <c r="N13" s="57"/>
      <c r="O13" s="57"/>
      <c r="P13" s="59"/>
      <c r="Q13" s="59"/>
      <c r="R13" s="2"/>
      <c r="S13" s="2"/>
      <c r="T13" s="2"/>
      <c r="U13" s="2"/>
      <c r="V13" s="2"/>
    </row>
    <row r="14" spans="1:22" s="40" customFormat="1" x14ac:dyDescent="0.25">
      <c r="A14" s="274" t="s">
        <v>106</v>
      </c>
      <c r="B14" s="275"/>
      <c r="C14" s="276"/>
      <c r="D14" s="277"/>
      <c r="E14" s="24"/>
      <c r="F14" s="24"/>
      <c r="G14" s="24"/>
      <c r="H14" s="24"/>
      <c r="I14" s="24"/>
      <c r="J14" s="24"/>
      <c r="M14" s="58"/>
      <c r="N14" s="57"/>
      <c r="O14" s="57"/>
      <c r="P14" s="59"/>
      <c r="Q14" s="59"/>
      <c r="R14" s="2"/>
      <c r="S14" s="2"/>
      <c r="T14" s="2"/>
      <c r="U14" s="2"/>
      <c r="V14" s="2"/>
    </row>
    <row r="15" spans="1:22" s="40" customFormat="1" x14ac:dyDescent="0.25">
      <c r="A15" s="274" t="s">
        <v>107</v>
      </c>
      <c r="B15" s="275"/>
      <c r="C15" s="276"/>
      <c r="D15" s="277"/>
      <c r="E15" s="24"/>
      <c r="F15" s="24"/>
      <c r="G15" s="24"/>
      <c r="H15" s="24"/>
      <c r="I15" s="24"/>
      <c r="J15" s="24"/>
      <c r="M15" s="58"/>
      <c r="N15" s="57"/>
      <c r="O15" s="57"/>
      <c r="P15" s="59"/>
      <c r="Q15" s="59"/>
      <c r="R15" s="2"/>
      <c r="S15" s="2"/>
      <c r="T15" s="2"/>
      <c r="U15" s="2"/>
      <c r="V15" s="2"/>
    </row>
    <row r="16" spans="1:22" s="40" customFormat="1" x14ac:dyDescent="0.25">
      <c r="A16" s="274" t="s">
        <v>108</v>
      </c>
      <c r="B16" s="275"/>
      <c r="C16" s="276"/>
      <c r="D16" s="277"/>
      <c r="E16" s="24"/>
      <c r="F16" s="24"/>
      <c r="G16" s="24"/>
      <c r="H16" s="24"/>
      <c r="I16" s="24"/>
      <c r="J16" s="24"/>
      <c r="M16" s="58"/>
      <c r="N16" s="57"/>
      <c r="O16" s="57"/>
      <c r="P16" s="59"/>
      <c r="Q16" s="59"/>
      <c r="R16" s="2"/>
      <c r="S16" s="2"/>
      <c r="T16" s="2"/>
      <c r="U16" s="2"/>
      <c r="V16" s="2"/>
    </row>
    <row r="17" spans="1:22" s="40" customFormat="1" x14ac:dyDescent="0.25">
      <c r="A17" s="274" t="s">
        <v>109</v>
      </c>
      <c r="B17" s="275"/>
      <c r="C17" s="276"/>
      <c r="D17" s="277"/>
      <c r="E17" s="24"/>
      <c r="F17" s="24"/>
      <c r="G17" s="24"/>
      <c r="H17" s="24"/>
      <c r="I17" s="24"/>
      <c r="J17" s="24"/>
      <c r="M17" s="58"/>
      <c r="N17" s="57"/>
      <c r="O17" s="57"/>
      <c r="P17" s="59"/>
      <c r="Q17" s="59"/>
      <c r="R17" s="2"/>
      <c r="S17" s="2"/>
      <c r="T17" s="2"/>
      <c r="U17" s="2"/>
      <c r="V17" s="2"/>
    </row>
    <row r="18" spans="1:22" s="40" customFormat="1" ht="15.75" thickBot="1" x14ac:dyDescent="0.3">
      <c r="A18" s="280" t="s">
        <v>110</v>
      </c>
      <c r="B18" s="281"/>
      <c r="C18" s="282"/>
      <c r="D18" s="283"/>
      <c r="E18" s="24"/>
      <c r="F18" s="24"/>
      <c r="G18" s="24"/>
      <c r="H18" s="24"/>
      <c r="I18" s="24"/>
      <c r="J18" s="24"/>
      <c r="M18" s="58"/>
      <c r="N18" s="57"/>
      <c r="O18" s="57"/>
      <c r="P18" s="59"/>
      <c r="Q18" s="59"/>
      <c r="R18" s="2"/>
      <c r="S18" s="2"/>
      <c r="T18" s="2"/>
      <c r="U18" s="2"/>
      <c r="V18" s="2"/>
    </row>
    <row r="19" spans="1:22" s="40" customFormat="1" x14ac:dyDescent="0.25">
      <c r="A19" s="23"/>
      <c r="B19" s="27"/>
      <c r="C19" s="7"/>
      <c r="D19" s="24"/>
      <c r="E19" s="24"/>
      <c r="F19" s="24"/>
      <c r="G19" s="24"/>
      <c r="H19" s="24"/>
      <c r="I19" s="24"/>
      <c r="J19" s="24"/>
      <c r="M19" s="59"/>
      <c r="N19" s="59"/>
      <c r="O19" s="59"/>
      <c r="P19" s="59"/>
      <c r="Q19" s="59"/>
      <c r="R19" s="2"/>
      <c r="S19" s="2"/>
      <c r="T19" s="2"/>
      <c r="U19" s="2"/>
      <c r="V19" s="2"/>
    </row>
    <row r="20" spans="1:22" ht="15" customHeight="1" x14ac:dyDescent="0.25">
      <c r="A20" s="23"/>
      <c r="B20" s="23"/>
      <c r="C20" s="23"/>
      <c r="D20" s="23"/>
      <c r="E20" s="23"/>
      <c r="L20" s="22"/>
      <c r="M20" s="59"/>
      <c r="N20" s="59"/>
      <c r="O20" s="59"/>
      <c r="P20" s="59"/>
      <c r="Q20" s="59"/>
      <c r="T20" s="2" t="s">
        <v>1</v>
      </c>
      <c r="U20" s="2" t="s">
        <v>23</v>
      </c>
    </row>
    <row r="21" spans="1:22" ht="15.75" thickBot="1" x14ac:dyDescent="0.3">
      <c r="A21" s="158" t="s">
        <v>150</v>
      </c>
      <c r="B21" s="158"/>
      <c r="C21" s="158"/>
      <c r="D21" s="158"/>
      <c r="E21" s="158"/>
      <c r="F21" s="158"/>
      <c r="G21" s="158"/>
      <c r="H21" s="158"/>
      <c r="I21" s="81" t="s">
        <v>1</v>
      </c>
      <c r="L21" s="25"/>
      <c r="M21" s="60"/>
      <c r="N21" s="60"/>
      <c r="O21" s="60"/>
      <c r="P21" s="59"/>
      <c r="Q21" s="59"/>
      <c r="T21" s="2" t="s">
        <v>2</v>
      </c>
      <c r="U21" s="2" t="s">
        <v>22</v>
      </c>
    </row>
    <row r="22" spans="1:22" ht="30" customHeight="1" thickBot="1" x14ac:dyDescent="0.3">
      <c r="A22" s="259" t="s">
        <v>163</v>
      </c>
      <c r="B22" s="260"/>
      <c r="C22" s="268" t="s">
        <v>3</v>
      </c>
      <c r="D22" s="269"/>
      <c r="E22" s="268" t="s">
        <v>117</v>
      </c>
      <c r="F22" s="300"/>
      <c r="G22" s="269"/>
      <c r="H22" s="2"/>
      <c r="I22" s="2"/>
      <c r="J22" s="2"/>
      <c r="L22" s="27"/>
      <c r="M22" s="248" t="s">
        <v>118</v>
      </c>
      <c r="N22" s="248"/>
      <c r="O22" s="248"/>
      <c r="P22" s="64"/>
      <c r="U22" s="2" t="s">
        <v>120</v>
      </c>
    </row>
    <row r="23" spans="1:22" ht="15.75" thickBot="1" x14ac:dyDescent="0.3">
      <c r="A23" s="253" t="str">
        <f>A9</f>
        <v>Ценовая информация № 1</v>
      </c>
      <c r="B23" s="278"/>
      <c r="C23" s="270"/>
      <c r="D23" s="270"/>
      <c r="E23" s="262"/>
      <c r="F23" s="263"/>
      <c r="G23" s="264"/>
      <c r="H23" s="240" t="str">
        <f>IF(C23="Конкурс",IF(E23&gt;10,"Коэффициент не должен превышать 10%!",""),IF(C23="Аукцион",IF(E23&gt;13,"Коэффициент не должен превышать 13 %!",""),IF(C23="Запрос котировок",IF(E23&gt;17,"Коэффициент не должен превышать 17 %!",""),IF(C23="Ед. поставщик",IF(E23&gt;0,"Коэффициент не устанавливается!",""),""))))</f>
        <v/>
      </c>
      <c r="I23" s="241"/>
      <c r="J23" s="241"/>
      <c r="K23" s="241"/>
      <c r="L23" s="241"/>
      <c r="M23" s="248"/>
      <c r="N23" s="248"/>
      <c r="O23" s="248"/>
      <c r="P23" s="65"/>
      <c r="U23" s="2" t="s">
        <v>24</v>
      </c>
    </row>
    <row r="24" spans="1:22" x14ac:dyDescent="0.25">
      <c r="A24" s="230" t="str">
        <f t="shared" ref="A24:A32" si="0">A10</f>
        <v>Ценовая информация № 2</v>
      </c>
      <c r="B24" s="243"/>
      <c r="C24" s="271"/>
      <c r="D24" s="271"/>
      <c r="E24" s="265"/>
      <c r="F24" s="266"/>
      <c r="G24" s="267"/>
      <c r="H24" s="240" t="str">
        <f t="shared" ref="H24:H32" si="1">IF(C24="Конкурс",IF(E24&gt;10,"Коэффициент не должен превышать 10%!",""),IF(C24="Аукцион",IF(E24&gt;13,"Коэффициент не должен превышать 13 %!",""),IF(C24="Запрос котировок",IF(E24&gt;17,"Коэффициент не должен превышать 17 %!",""),IF(C24="Ед. поставщик",IF(E24&gt;0,"Коэффициент не устанавливается!",""),""))))</f>
        <v/>
      </c>
      <c r="I24" s="241"/>
      <c r="J24" s="241"/>
      <c r="K24" s="241"/>
      <c r="L24" s="241"/>
      <c r="M24" s="246" t="s">
        <v>23</v>
      </c>
      <c r="N24" s="247"/>
      <c r="O24" s="42">
        <v>10</v>
      </c>
      <c r="P24" s="2"/>
    </row>
    <row r="25" spans="1:22" x14ac:dyDescent="0.25">
      <c r="A25" s="230" t="str">
        <f t="shared" si="0"/>
        <v>Ценовая информация № 3</v>
      </c>
      <c r="B25" s="243"/>
      <c r="C25" s="271"/>
      <c r="D25" s="271"/>
      <c r="E25" s="265"/>
      <c r="F25" s="266"/>
      <c r="G25" s="267"/>
      <c r="H25" s="240" t="str">
        <f t="shared" si="1"/>
        <v/>
      </c>
      <c r="I25" s="241"/>
      <c r="J25" s="241"/>
      <c r="K25" s="241"/>
      <c r="L25" s="241"/>
      <c r="M25" s="249" t="s">
        <v>22</v>
      </c>
      <c r="N25" s="250"/>
      <c r="O25" s="43">
        <v>13</v>
      </c>
    </row>
    <row r="26" spans="1:22" x14ac:dyDescent="0.25">
      <c r="A26" s="230" t="str">
        <f t="shared" si="0"/>
        <v>Ценовая информация № 4</v>
      </c>
      <c r="B26" s="243"/>
      <c r="C26" s="271"/>
      <c r="D26" s="271"/>
      <c r="E26" s="265"/>
      <c r="F26" s="266"/>
      <c r="G26" s="267"/>
      <c r="H26" s="240" t="str">
        <f t="shared" si="1"/>
        <v/>
      </c>
      <c r="I26" s="241"/>
      <c r="J26" s="241"/>
      <c r="K26" s="241"/>
      <c r="L26" s="241"/>
      <c r="M26" s="249" t="s">
        <v>120</v>
      </c>
      <c r="N26" s="250"/>
      <c r="O26" s="43">
        <v>17</v>
      </c>
      <c r="V26" s="29"/>
    </row>
    <row r="27" spans="1:22" ht="15.75" thickBot="1" x14ac:dyDescent="0.3">
      <c r="A27" s="230" t="str">
        <f t="shared" si="0"/>
        <v>Ценовая информация № 5</v>
      </c>
      <c r="B27" s="243"/>
      <c r="C27" s="271"/>
      <c r="D27" s="271"/>
      <c r="E27" s="265"/>
      <c r="F27" s="266"/>
      <c r="G27" s="267"/>
      <c r="H27" s="240" t="str">
        <f t="shared" si="1"/>
        <v/>
      </c>
      <c r="I27" s="241"/>
      <c r="J27" s="241"/>
      <c r="K27" s="241"/>
      <c r="L27" s="241"/>
      <c r="M27" s="251" t="s">
        <v>24</v>
      </c>
      <c r="N27" s="252"/>
      <c r="O27" s="44">
        <v>0</v>
      </c>
    </row>
    <row r="28" spans="1:22" x14ac:dyDescent="0.25">
      <c r="A28" s="230" t="str">
        <f t="shared" si="0"/>
        <v>Ценовая информация № 6</v>
      </c>
      <c r="B28" s="243"/>
      <c r="C28" s="271"/>
      <c r="D28" s="271"/>
      <c r="E28" s="265"/>
      <c r="F28" s="266"/>
      <c r="G28" s="267"/>
      <c r="H28" s="240" t="str">
        <f t="shared" si="1"/>
        <v/>
      </c>
      <c r="I28" s="241"/>
      <c r="J28" s="241"/>
      <c r="K28" s="241"/>
      <c r="L28" s="241"/>
      <c r="M28" s="62"/>
    </row>
    <row r="29" spans="1:22" x14ac:dyDescent="0.25">
      <c r="A29" s="230" t="str">
        <f t="shared" si="0"/>
        <v>Ценовая информация № 7</v>
      </c>
      <c r="B29" s="243"/>
      <c r="C29" s="271"/>
      <c r="D29" s="271"/>
      <c r="E29" s="265"/>
      <c r="F29" s="266"/>
      <c r="G29" s="267"/>
      <c r="H29" s="240" t="str">
        <f t="shared" si="1"/>
        <v/>
      </c>
      <c r="I29" s="241"/>
      <c r="J29" s="241"/>
      <c r="K29" s="241"/>
      <c r="L29" s="241"/>
      <c r="M29" s="62"/>
    </row>
    <row r="30" spans="1:22" x14ac:dyDescent="0.25">
      <c r="A30" s="230" t="str">
        <f t="shared" si="0"/>
        <v>Ценовая информация № 8</v>
      </c>
      <c r="B30" s="243"/>
      <c r="C30" s="271"/>
      <c r="D30" s="271"/>
      <c r="E30" s="265"/>
      <c r="F30" s="266"/>
      <c r="G30" s="267"/>
      <c r="H30" s="240" t="str">
        <f t="shared" si="1"/>
        <v/>
      </c>
      <c r="I30" s="241"/>
      <c r="J30" s="241"/>
      <c r="K30" s="241"/>
      <c r="L30" s="241"/>
      <c r="M30" s="62"/>
    </row>
    <row r="31" spans="1:22" x14ac:dyDescent="0.25">
      <c r="A31" s="230" t="str">
        <f t="shared" si="0"/>
        <v>Ценовая информация № 9</v>
      </c>
      <c r="B31" s="243"/>
      <c r="C31" s="271"/>
      <c r="D31" s="271"/>
      <c r="E31" s="265"/>
      <c r="F31" s="266"/>
      <c r="G31" s="267"/>
      <c r="H31" s="240" t="str">
        <f t="shared" si="1"/>
        <v/>
      </c>
      <c r="I31" s="241"/>
      <c r="J31" s="241"/>
      <c r="K31" s="241"/>
      <c r="L31" s="241"/>
      <c r="M31" s="62"/>
      <c r="N31" s="28"/>
      <c r="O31" s="28"/>
    </row>
    <row r="32" spans="1:22" ht="15.75" thickBot="1" x14ac:dyDescent="0.3">
      <c r="A32" s="255" t="str">
        <f t="shared" si="0"/>
        <v>Ценовая информация № 10</v>
      </c>
      <c r="B32" s="256"/>
      <c r="C32" s="141"/>
      <c r="D32" s="141"/>
      <c r="E32" s="284"/>
      <c r="F32" s="285"/>
      <c r="G32" s="286"/>
      <c r="H32" s="240" t="str">
        <f t="shared" si="1"/>
        <v/>
      </c>
      <c r="I32" s="241"/>
      <c r="J32" s="241"/>
      <c r="K32" s="241"/>
      <c r="L32" s="241"/>
      <c r="M32" s="62"/>
      <c r="N32" s="28"/>
      <c r="O32" s="28"/>
    </row>
    <row r="34" spans="1:22" ht="15.75" thickBot="1" x14ac:dyDescent="0.3">
      <c r="A34" s="279" t="s">
        <v>148</v>
      </c>
      <c r="B34" s="279"/>
      <c r="C34" s="279"/>
      <c r="D34" s="279"/>
      <c r="E34" s="279"/>
      <c r="F34" s="279"/>
      <c r="G34" s="279"/>
      <c r="H34" s="279"/>
      <c r="I34" s="279"/>
      <c r="J34" s="279"/>
      <c r="K34" s="279"/>
      <c r="L34" s="81" t="s">
        <v>1</v>
      </c>
      <c r="M34" s="242" t="s">
        <v>121</v>
      </c>
      <c r="N34" s="242"/>
      <c r="O34" s="242"/>
      <c r="P34" s="242"/>
      <c r="Q34" s="242"/>
    </row>
    <row r="35" spans="1:22" ht="30" customHeight="1" thickBot="1" x14ac:dyDescent="0.3">
      <c r="A35" s="259" t="s">
        <v>163</v>
      </c>
      <c r="B35" s="260"/>
      <c r="C35" s="66" t="s">
        <v>5</v>
      </c>
      <c r="D35" s="67" t="s">
        <v>122</v>
      </c>
      <c r="E35" s="67" t="s">
        <v>123</v>
      </c>
      <c r="F35" s="67" t="s">
        <v>124</v>
      </c>
      <c r="G35" s="67" t="s">
        <v>125</v>
      </c>
      <c r="H35" s="67" t="s">
        <v>126</v>
      </c>
      <c r="I35" s="67" t="s">
        <v>127</v>
      </c>
      <c r="J35" s="67" t="s">
        <v>128</v>
      </c>
      <c r="K35" s="67" t="s">
        <v>129</v>
      </c>
      <c r="L35" s="67" t="s">
        <v>130</v>
      </c>
      <c r="M35" s="67" t="s">
        <v>131</v>
      </c>
      <c r="N35" s="67" t="s">
        <v>132</v>
      </c>
      <c r="O35" s="67" t="s">
        <v>133</v>
      </c>
      <c r="P35" s="232" t="s">
        <v>4</v>
      </c>
      <c r="Q35" s="233"/>
    </row>
    <row r="36" spans="1:22" x14ac:dyDescent="0.25">
      <c r="A36" s="253" t="str">
        <f>A9</f>
        <v>Ценовая информация № 1</v>
      </c>
      <c r="B36" s="278"/>
      <c r="C36" s="82"/>
      <c r="D36" s="83"/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5"/>
      <c r="P36" s="238">
        <f>ROUND((100+(SUM(D36:O36)-100*COUNTA(D36:O36)))/100, 2)</f>
        <v>1</v>
      </c>
      <c r="Q36" s="239"/>
    </row>
    <row r="37" spans="1:22" x14ac:dyDescent="0.25">
      <c r="A37" s="230" t="str">
        <f t="shared" ref="A37:A45" si="2">A10</f>
        <v>Ценовая информация № 2</v>
      </c>
      <c r="B37" s="243"/>
      <c r="C37" s="86"/>
      <c r="D37" s="87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9"/>
      <c r="P37" s="234">
        <f t="shared" ref="P37:P45" si="3">ROUND((100+(SUM(D37:O37)-100*COUNTA(D37:O37)))/100, 2)</f>
        <v>1</v>
      </c>
      <c r="Q37" s="235"/>
    </row>
    <row r="38" spans="1:22" x14ac:dyDescent="0.25">
      <c r="A38" s="230" t="str">
        <f t="shared" si="2"/>
        <v>Ценовая информация № 3</v>
      </c>
      <c r="B38" s="243"/>
      <c r="C38" s="86"/>
      <c r="D38" s="87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9"/>
      <c r="P38" s="234">
        <f t="shared" si="3"/>
        <v>1</v>
      </c>
      <c r="Q38" s="235"/>
    </row>
    <row r="39" spans="1:22" x14ac:dyDescent="0.25">
      <c r="A39" s="230" t="str">
        <f t="shared" si="2"/>
        <v>Ценовая информация № 4</v>
      </c>
      <c r="B39" s="243"/>
      <c r="C39" s="86"/>
      <c r="D39" s="87"/>
      <c r="E39" s="88"/>
      <c r="F39" s="88"/>
      <c r="G39" s="88"/>
      <c r="H39" s="88"/>
      <c r="I39" s="88"/>
      <c r="J39" s="88"/>
      <c r="K39" s="88"/>
      <c r="L39" s="88"/>
      <c r="M39" s="88"/>
      <c r="N39" s="88"/>
      <c r="O39" s="89"/>
      <c r="P39" s="234">
        <f t="shared" si="3"/>
        <v>1</v>
      </c>
      <c r="Q39" s="235"/>
    </row>
    <row r="40" spans="1:22" x14ac:dyDescent="0.25">
      <c r="A40" s="230" t="str">
        <f t="shared" si="2"/>
        <v>Ценовая информация № 5</v>
      </c>
      <c r="B40" s="243"/>
      <c r="C40" s="86"/>
      <c r="D40" s="87"/>
      <c r="E40" s="88"/>
      <c r="F40" s="88"/>
      <c r="G40" s="88"/>
      <c r="H40" s="88"/>
      <c r="I40" s="88"/>
      <c r="J40" s="88"/>
      <c r="K40" s="88"/>
      <c r="L40" s="88"/>
      <c r="M40" s="88"/>
      <c r="N40" s="88"/>
      <c r="O40" s="89"/>
      <c r="P40" s="234">
        <f t="shared" si="3"/>
        <v>1</v>
      </c>
      <c r="Q40" s="235"/>
    </row>
    <row r="41" spans="1:22" x14ac:dyDescent="0.25">
      <c r="A41" s="230" t="str">
        <f t="shared" si="2"/>
        <v>Ценовая информация № 6</v>
      </c>
      <c r="B41" s="243"/>
      <c r="C41" s="86"/>
      <c r="D41" s="87"/>
      <c r="E41" s="88"/>
      <c r="F41" s="88"/>
      <c r="G41" s="88"/>
      <c r="H41" s="88"/>
      <c r="I41" s="88"/>
      <c r="J41" s="88"/>
      <c r="K41" s="88"/>
      <c r="L41" s="88"/>
      <c r="M41" s="88"/>
      <c r="N41" s="88"/>
      <c r="O41" s="89"/>
      <c r="P41" s="234">
        <f t="shared" si="3"/>
        <v>1</v>
      </c>
      <c r="Q41" s="235"/>
    </row>
    <row r="42" spans="1:22" x14ac:dyDescent="0.25">
      <c r="A42" s="230" t="str">
        <f t="shared" si="2"/>
        <v>Ценовая информация № 7</v>
      </c>
      <c r="B42" s="243"/>
      <c r="C42" s="86"/>
      <c r="D42" s="87"/>
      <c r="E42" s="88"/>
      <c r="F42" s="88"/>
      <c r="G42" s="88"/>
      <c r="H42" s="88"/>
      <c r="I42" s="88"/>
      <c r="J42" s="88"/>
      <c r="K42" s="88"/>
      <c r="L42" s="88"/>
      <c r="M42" s="88"/>
      <c r="N42" s="88"/>
      <c r="O42" s="89"/>
      <c r="P42" s="234">
        <f t="shared" si="3"/>
        <v>1</v>
      </c>
      <c r="Q42" s="235"/>
    </row>
    <row r="43" spans="1:22" x14ac:dyDescent="0.25">
      <c r="A43" s="230" t="str">
        <f t="shared" si="2"/>
        <v>Ценовая информация № 8</v>
      </c>
      <c r="B43" s="243"/>
      <c r="C43" s="86"/>
      <c r="D43" s="87"/>
      <c r="E43" s="88"/>
      <c r="F43" s="88"/>
      <c r="G43" s="88"/>
      <c r="H43" s="88"/>
      <c r="I43" s="88"/>
      <c r="J43" s="88"/>
      <c r="K43" s="88"/>
      <c r="L43" s="88"/>
      <c r="M43" s="88"/>
      <c r="N43" s="88"/>
      <c r="O43" s="89"/>
      <c r="P43" s="234">
        <f t="shared" si="3"/>
        <v>1</v>
      </c>
      <c r="Q43" s="235"/>
    </row>
    <row r="44" spans="1:22" x14ac:dyDescent="0.25">
      <c r="A44" s="230" t="str">
        <f t="shared" si="2"/>
        <v>Ценовая информация № 9</v>
      </c>
      <c r="B44" s="243"/>
      <c r="C44" s="86"/>
      <c r="D44" s="87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9"/>
      <c r="P44" s="234">
        <f t="shared" si="3"/>
        <v>1</v>
      </c>
      <c r="Q44" s="235"/>
    </row>
    <row r="45" spans="1:22" ht="15.75" thickBot="1" x14ac:dyDescent="0.3">
      <c r="A45" s="255" t="str">
        <f t="shared" si="2"/>
        <v>Ценовая информация № 10</v>
      </c>
      <c r="B45" s="256"/>
      <c r="C45" s="90"/>
      <c r="D45" s="91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3"/>
      <c r="P45" s="236">
        <f t="shared" si="3"/>
        <v>1</v>
      </c>
      <c r="Q45" s="237"/>
    </row>
    <row r="46" spans="1:22" ht="15.75" thickBot="1" x14ac:dyDescent="0.3"/>
    <row r="47" spans="1:22" ht="48.75" customHeight="1" thickBot="1" x14ac:dyDescent="0.3">
      <c r="A47" s="155" t="s">
        <v>100</v>
      </c>
      <c r="B47" s="156"/>
      <c r="C47" s="244" t="s">
        <v>11</v>
      </c>
      <c r="D47" s="245"/>
      <c r="E47" s="155" t="s">
        <v>139</v>
      </c>
      <c r="F47" s="156"/>
      <c r="H47" s="163" t="s">
        <v>149</v>
      </c>
      <c r="I47" s="163"/>
      <c r="J47" s="163"/>
      <c r="K47" s="163"/>
      <c r="L47" s="163"/>
      <c r="M47" s="163"/>
      <c r="N47" s="163"/>
      <c r="O47" s="163"/>
      <c r="P47" s="163"/>
      <c r="Q47" s="63"/>
      <c r="S47" s="30"/>
      <c r="V47" s="31"/>
    </row>
    <row r="48" spans="1:22" x14ac:dyDescent="0.25">
      <c r="A48" s="253" t="str">
        <f>A9</f>
        <v>Ценовая информация № 1</v>
      </c>
      <c r="B48" s="254"/>
      <c r="C48" s="257" t="str">
        <f>IF(C9=0,"",C9)</f>
        <v/>
      </c>
      <c r="D48" s="261"/>
      <c r="E48" s="257" t="str">
        <f>IF(C48="","",C48*(IF($I$21="да",((100+E23)/100),1)*(IF($L$34="да",P36,1))))</f>
        <v/>
      </c>
      <c r="F48" s="258"/>
      <c r="G48" s="63"/>
      <c r="H48" s="163"/>
      <c r="I48" s="163"/>
      <c r="J48" s="163"/>
      <c r="K48" s="163"/>
      <c r="L48" s="163"/>
      <c r="M48" s="163"/>
      <c r="N48" s="163"/>
      <c r="O48" s="163"/>
      <c r="P48" s="163"/>
      <c r="Q48" s="63"/>
      <c r="S48" s="16"/>
      <c r="T48" s="16"/>
      <c r="V48" s="31"/>
    </row>
    <row r="49" spans="1:22" ht="15" customHeight="1" x14ac:dyDescent="0.25">
      <c r="A49" s="230" t="str">
        <f t="shared" ref="A49:A57" si="4">A10</f>
        <v>Ценовая информация № 2</v>
      </c>
      <c r="B49" s="231"/>
      <c r="C49" s="222" t="str">
        <f t="shared" ref="C49:C57" si="5">IF(C10=0,"",C10)</f>
        <v/>
      </c>
      <c r="D49" s="225"/>
      <c r="E49" s="222" t="str">
        <f t="shared" ref="E49:E57" si="6">IF(C49="","",C49*(IF($I$21="да",((100+E24)/100),1)*(IF($L$34="да",P37,1))))</f>
        <v/>
      </c>
      <c r="F49" s="223"/>
      <c r="H49" s="163"/>
      <c r="I49" s="163"/>
      <c r="J49" s="163"/>
      <c r="K49" s="163"/>
      <c r="L49" s="163"/>
      <c r="M49" s="163"/>
      <c r="N49" s="163"/>
      <c r="O49" s="163"/>
      <c r="P49" s="163"/>
      <c r="S49" s="16"/>
      <c r="T49" s="16"/>
      <c r="V49" s="31"/>
    </row>
    <row r="50" spans="1:22" ht="15" customHeight="1" x14ac:dyDescent="0.25">
      <c r="A50" s="230" t="str">
        <f t="shared" si="4"/>
        <v>Ценовая информация № 3</v>
      </c>
      <c r="B50" s="231"/>
      <c r="C50" s="222" t="str">
        <f t="shared" si="5"/>
        <v/>
      </c>
      <c r="D50" s="225"/>
      <c r="E50" s="222" t="str">
        <f t="shared" si="6"/>
        <v/>
      </c>
      <c r="F50" s="223"/>
      <c r="L50" s="161" t="s">
        <v>141</v>
      </c>
      <c r="M50" s="161"/>
      <c r="N50" s="161"/>
      <c r="O50" s="161"/>
      <c r="P50" s="161"/>
      <c r="S50" s="16"/>
      <c r="T50" s="16"/>
      <c r="V50" s="31"/>
    </row>
    <row r="51" spans="1:22" x14ac:dyDescent="0.25">
      <c r="A51" s="230" t="str">
        <f t="shared" si="4"/>
        <v>Ценовая информация № 4</v>
      </c>
      <c r="B51" s="231"/>
      <c r="C51" s="222" t="str">
        <f t="shared" si="5"/>
        <v/>
      </c>
      <c r="D51" s="225"/>
      <c r="E51" s="222" t="str">
        <f t="shared" si="6"/>
        <v/>
      </c>
      <c r="F51" s="223"/>
      <c r="K51" s="41"/>
      <c r="L51" s="161"/>
      <c r="M51" s="161"/>
      <c r="N51" s="161"/>
      <c r="O51" s="161"/>
      <c r="P51" s="161"/>
      <c r="S51" s="16"/>
      <c r="T51" s="16"/>
      <c r="V51" s="31"/>
    </row>
    <row r="52" spans="1:22" ht="15" customHeight="1" x14ac:dyDescent="0.25">
      <c r="A52" s="230" t="str">
        <f t="shared" si="4"/>
        <v>Ценовая информация № 5</v>
      </c>
      <c r="B52" s="231"/>
      <c r="C52" s="222" t="str">
        <f t="shared" si="5"/>
        <v/>
      </c>
      <c r="D52" s="225"/>
      <c r="E52" s="222" t="str">
        <f t="shared" si="6"/>
        <v/>
      </c>
      <c r="F52" s="223"/>
      <c r="K52" s="41"/>
      <c r="L52" s="161"/>
      <c r="M52" s="161"/>
      <c r="N52" s="161"/>
      <c r="O52" s="161"/>
      <c r="P52" s="161"/>
      <c r="S52" s="16"/>
      <c r="T52" s="16"/>
      <c r="V52" s="31"/>
    </row>
    <row r="53" spans="1:22" x14ac:dyDescent="0.25">
      <c r="A53" s="230" t="str">
        <f t="shared" si="4"/>
        <v>Ценовая информация № 6</v>
      </c>
      <c r="B53" s="231"/>
      <c r="C53" s="222" t="str">
        <f t="shared" si="5"/>
        <v/>
      </c>
      <c r="D53" s="225"/>
      <c r="E53" s="222" t="str">
        <f t="shared" si="6"/>
        <v/>
      </c>
      <c r="F53" s="223"/>
      <c r="H53" s="2"/>
      <c r="I53" s="2"/>
      <c r="K53" s="17"/>
      <c r="N53" s="15"/>
      <c r="O53" s="2"/>
      <c r="P53" s="16"/>
      <c r="S53" s="16"/>
      <c r="T53" s="16"/>
      <c r="V53" s="31"/>
    </row>
    <row r="54" spans="1:22" x14ac:dyDescent="0.25">
      <c r="A54" s="230" t="str">
        <f t="shared" si="4"/>
        <v>Ценовая информация № 7</v>
      </c>
      <c r="B54" s="231"/>
      <c r="C54" s="222" t="str">
        <f t="shared" si="5"/>
        <v/>
      </c>
      <c r="D54" s="225"/>
      <c r="E54" s="222" t="str">
        <f t="shared" si="6"/>
        <v/>
      </c>
      <c r="F54" s="223"/>
      <c r="H54" s="2"/>
      <c r="I54" s="2"/>
      <c r="J54" s="229" t="s">
        <v>20</v>
      </c>
      <c r="K54" s="229"/>
      <c r="L54" s="229"/>
      <c r="M54" s="229"/>
      <c r="N54" s="15"/>
      <c r="O54" s="2"/>
      <c r="P54" s="16"/>
      <c r="S54" s="16"/>
      <c r="T54" s="16"/>
      <c r="V54" s="31"/>
    </row>
    <row r="55" spans="1:22" x14ac:dyDescent="0.25">
      <c r="A55" s="230" t="str">
        <f t="shared" si="4"/>
        <v>Ценовая информация № 8</v>
      </c>
      <c r="B55" s="231"/>
      <c r="C55" s="222" t="str">
        <f t="shared" si="5"/>
        <v/>
      </c>
      <c r="D55" s="225"/>
      <c r="E55" s="222" t="str">
        <f t="shared" si="6"/>
        <v/>
      </c>
      <c r="F55" s="223"/>
      <c r="H55" s="2"/>
      <c r="I55" s="2"/>
      <c r="K55" s="2"/>
      <c r="L55" s="2"/>
      <c r="N55" s="15"/>
      <c r="O55" s="2"/>
      <c r="P55" s="16"/>
      <c r="S55" s="16"/>
      <c r="T55" s="16"/>
      <c r="V55" s="31"/>
    </row>
    <row r="56" spans="1:22" x14ac:dyDescent="0.25">
      <c r="A56" s="230" t="str">
        <f t="shared" si="4"/>
        <v>Ценовая информация № 9</v>
      </c>
      <c r="B56" s="231"/>
      <c r="C56" s="222" t="str">
        <f t="shared" si="5"/>
        <v/>
      </c>
      <c r="D56" s="225"/>
      <c r="E56" s="222" t="str">
        <f t="shared" si="6"/>
        <v/>
      </c>
      <c r="F56" s="223"/>
      <c r="H56" s="2"/>
      <c r="I56" s="2"/>
      <c r="J56" s="2"/>
      <c r="L56" s="17"/>
      <c r="M56" s="2"/>
      <c r="N56" s="15"/>
      <c r="O56" s="2"/>
      <c r="P56" s="16"/>
      <c r="S56" s="16"/>
      <c r="T56" s="16"/>
      <c r="V56" s="31"/>
    </row>
    <row r="57" spans="1:22" ht="15.75" thickBot="1" x14ac:dyDescent="0.3">
      <c r="A57" s="255" t="str">
        <f t="shared" si="4"/>
        <v>Ценовая информация № 10</v>
      </c>
      <c r="B57" s="292"/>
      <c r="C57" s="287" t="str">
        <f t="shared" si="5"/>
        <v/>
      </c>
      <c r="D57" s="288"/>
      <c r="E57" s="287" t="str">
        <f t="shared" si="6"/>
        <v/>
      </c>
      <c r="F57" s="290"/>
      <c r="H57" s="2"/>
      <c r="I57" s="2"/>
      <c r="J57" s="2"/>
      <c r="K57" s="228" t="s">
        <v>19</v>
      </c>
      <c r="L57" s="228"/>
      <c r="M57" s="228"/>
      <c r="N57" s="228"/>
      <c r="O57" s="2"/>
      <c r="P57" s="16"/>
      <c r="S57" s="16"/>
      <c r="T57" s="16"/>
      <c r="V57" s="31"/>
    </row>
    <row r="58" spans="1:22" ht="15.75" x14ac:dyDescent="0.25">
      <c r="A58" s="19"/>
      <c r="B58" s="19"/>
      <c r="C58" s="19"/>
      <c r="D58" s="19"/>
      <c r="E58" s="19"/>
      <c r="H58" s="2"/>
      <c r="I58" s="2"/>
      <c r="J58" s="2"/>
      <c r="K58" s="17"/>
      <c r="L58" s="17"/>
      <c r="M58" s="2"/>
      <c r="N58" s="2"/>
      <c r="O58" s="2"/>
    </row>
    <row r="59" spans="1:22" ht="16.5" thickBot="1" x14ac:dyDescent="0.3">
      <c r="A59" s="224" t="s">
        <v>116</v>
      </c>
      <c r="B59" s="206"/>
      <c r="C59" s="206"/>
      <c r="D59" s="206"/>
      <c r="E59" s="144">
        <f>IF((COUNTIF(E48:F57,"&gt;0"))&gt;1,SQRT(DEVSQ(E48:F57)/((COUNTIF(E48:F57,"&gt;0")-1))),0)</f>
        <v>0</v>
      </c>
      <c r="F59" s="144"/>
      <c r="G59" s="23"/>
      <c r="H59" s="2"/>
      <c r="I59" s="2"/>
      <c r="J59" s="2"/>
      <c r="L59" s="2"/>
    </row>
    <row r="60" spans="1:22" ht="15.75" x14ac:dyDescent="0.25">
      <c r="A60" s="100"/>
      <c r="B60" s="101"/>
      <c r="C60" s="19"/>
      <c r="D60" s="19"/>
      <c r="E60" s="19"/>
      <c r="H60" s="2"/>
      <c r="I60" s="2"/>
      <c r="J60" s="2"/>
      <c r="K60" s="221" t="s">
        <v>17</v>
      </c>
      <c r="L60" s="221"/>
      <c r="M60" s="221"/>
      <c r="N60" s="221"/>
      <c r="O60" s="221"/>
      <c r="P60" s="221"/>
    </row>
    <row r="61" spans="1:22" ht="16.5" thickBot="1" x14ac:dyDescent="0.3">
      <c r="A61" s="224" t="s">
        <v>6</v>
      </c>
      <c r="B61" s="224"/>
      <c r="C61" s="224"/>
      <c r="D61" s="224"/>
      <c r="E61" s="144">
        <f>ROUND(IF((COUNTIF(E48:F57,"&gt;0"))&gt;1,E59/D65*100,0),2)</f>
        <v>0</v>
      </c>
      <c r="F61" s="144"/>
      <c r="H61" s="2"/>
      <c r="I61" s="2"/>
      <c r="J61" s="2"/>
      <c r="K61" s="221"/>
      <c r="L61" s="221"/>
      <c r="M61" s="221"/>
      <c r="N61" s="221"/>
      <c r="O61" s="221"/>
      <c r="P61" s="221"/>
    </row>
    <row r="62" spans="1:22" ht="15.75" x14ac:dyDescent="0.25">
      <c r="A62" s="102"/>
      <c r="B62" s="19"/>
      <c r="C62" s="19"/>
      <c r="D62" s="19"/>
      <c r="E62" s="19"/>
    </row>
    <row r="63" spans="1:22" ht="19.5" x14ac:dyDescent="0.35">
      <c r="A63" s="149" t="str">
        <f>IF(E61&gt;33,"Наблюдается неоднородность. Рекомендуем провести дополнительные исследования","Наблюдается однородность. Дополнительные исследования не нужны")</f>
        <v>Наблюдается однородность. Дополнительные исследования не нужны</v>
      </c>
      <c r="B63" s="149"/>
      <c r="C63" s="149"/>
      <c r="D63" s="149"/>
      <c r="E63" s="149"/>
      <c r="F63" s="149"/>
      <c r="G63" s="149"/>
      <c r="H63" s="149"/>
      <c r="I63" s="149"/>
      <c r="J63" s="149"/>
    </row>
    <row r="64" spans="1:22" s="19" customFormat="1" ht="15.75" customHeight="1" x14ac:dyDescent="0.25">
      <c r="A64" s="99"/>
      <c r="B64" s="99"/>
      <c r="C64" s="99"/>
      <c r="D64" s="99"/>
      <c r="E64" s="99"/>
      <c r="F64" s="99"/>
      <c r="G64" s="99"/>
      <c r="H64" s="99"/>
      <c r="I64" s="99"/>
      <c r="J64" s="99"/>
      <c r="R64" s="11"/>
      <c r="S64" s="11"/>
      <c r="T64" s="11"/>
      <c r="U64" s="11"/>
      <c r="V64" s="11"/>
    </row>
    <row r="65" spans="1:22" s="19" customFormat="1" ht="15.75" customHeight="1" thickBot="1" x14ac:dyDescent="0.3">
      <c r="A65" s="147" t="s">
        <v>137</v>
      </c>
      <c r="B65" s="147"/>
      <c r="C65" s="147"/>
      <c r="D65" s="148" t="str">
        <f>IF((COUNTIF(E48:F57,"&gt;0"))&gt;0,ROUND(SUM(E48:F57)/(COUNTIF(E48:F57,"&gt;0")),2),"")</f>
        <v/>
      </c>
      <c r="E65" s="289"/>
      <c r="F65" s="220" t="s">
        <v>160</v>
      </c>
      <c r="G65" s="220"/>
      <c r="H65" s="94" t="str">
        <f>IF(L4="","",L4)</f>
        <v>шт</v>
      </c>
      <c r="I65" s="99"/>
      <c r="J65" s="99"/>
      <c r="R65" s="11"/>
      <c r="S65" s="11"/>
      <c r="T65" s="11"/>
      <c r="U65" s="11"/>
      <c r="V65" s="11"/>
    </row>
    <row r="66" spans="1:22" s="19" customFormat="1" ht="15.75" x14ac:dyDescent="0.25">
      <c r="R66" s="11"/>
      <c r="S66" s="11"/>
      <c r="T66" s="11"/>
      <c r="U66" s="11"/>
      <c r="V66" s="11"/>
    </row>
    <row r="67" spans="1:22" s="19" customFormat="1" ht="15.75" x14ac:dyDescent="0.25">
      <c r="A67" s="227" t="s">
        <v>145</v>
      </c>
      <c r="B67" s="227"/>
      <c r="C67" s="227"/>
      <c r="D67" s="227"/>
      <c r="E67" s="227"/>
      <c r="F67" s="227"/>
      <c r="G67" s="227"/>
      <c r="R67" s="11"/>
      <c r="S67" s="11"/>
      <c r="T67" s="11"/>
      <c r="U67" s="11"/>
      <c r="V67" s="11"/>
    </row>
    <row r="68" spans="1:22" s="19" customFormat="1" ht="15.75" customHeight="1" thickBot="1" x14ac:dyDescent="0.3">
      <c r="A68" s="226">
        <v>16560</v>
      </c>
      <c r="B68" s="133"/>
      <c r="C68" s="133"/>
      <c r="D68" s="220" t="s">
        <v>160</v>
      </c>
      <c r="E68" s="220"/>
      <c r="F68" s="94" t="str">
        <f>IF(L4="","",L4)</f>
        <v>шт</v>
      </c>
      <c r="R68" s="11"/>
      <c r="S68" s="11"/>
      <c r="T68" s="11"/>
      <c r="U68" s="11"/>
      <c r="V68" s="11"/>
    </row>
    <row r="69" spans="1:22" s="19" customFormat="1" ht="15.75" x14ac:dyDescent="0.25">
      <c r="R69" s="11"/>
      <c r="S69" s="11"/>
      <c r="T69" s="11"/>
      <c r="U69" s="11"/>
      <c r="V69" s="11"/>
    </row>
    <row r="70" spans="1:22" ht="18.75" x14ac:dyDescent="0.3">
      <c r="A70" s="150" t="s">
        <v>17</v>
      </c>
      <c r="B70" s="150"/>
      <c r="C70" s="150"/>
      <c r="D70" s="150"/>
      <c r="E70" s="150"/>
    </row>
    <row r="71" spans="1:22" ht="19.5" thickBot="1" x14ac:dyDescent="0.35">
      <c r="A71" s="135" t="str">
        <f>IF(A68=0,"вы не заполнили п. 2",IF((COUNTIF(E48:F57,"&gt;0"))&gt;1,A68*ROUND(SUM(E48:F57)/(COUNTIF(E48:F57,"&gt;0")),2),"Недостаточно информации для исследования"))</f>
        <v>Недостаточно информации для исследования</v>
      </c>
      <c r="B71" s="135"/>
      <c r="C71" s="135"/>
      <c r="D71" s="135"/>
      <c r="E71" s="135"/>
    </row>
    <row r="72" spans="1:22" s="40" customFormat="1" ht="18.75" x14ac:dyDescent="0.3">
      <c r="A72" s="76"/>
      <c r="B72" s="76"/>
      <c r="C72" s="76"/>
      <c r="D72" s="76"/>
      <c r="E72" s="76"/>
      <c r="R72" s="2"/>
      <c r="S72" s="2"/>
      <c r="T72" s="2"/>
      <c r="U72" s="2"/>
      <c r="V72" s="2"/>
    </row>
    <row r="73" spans="1:22" s="40" customFormat="1" ht="18.75" customHeight="1" thickBot="1" x14ac:dyDescent="0.3">
      <c r="A73" s="143" t="s">
        <v>168</v>
      </c>
      <c r="B73" s="143"/>
      <c r="C73" s="143"/>
      <c r="D73" s="80"/>
      <c r="E73" s="143" t="s">
        <v>169</v>
      </c>
      <c r="F73" s="143"/>
      <c r="G73" s="143"/>
      <c r="H73" s="143"/>
      <c r="I73" s="143"/>
      <c r="J73" s="143"/>
      <c r="K73" s="143"/>
      <c r="S73" s="2"/>
    </row>
    <row r="74" spans="1:22" s="40" customFormat="1" ht="30" customHeight="1" x14ac:dyDescent="0.25">
      <c r="A74" s="140" t="s">
        <v>156</v>
      </c>
      <c r="B74" s="140"/>
      <c r="C74" s="140"/>
      <c r="D74" s="2"/>
      <c r="E74" s="140" t="s">
        <v>157</v>
      </c>
      <c r="F74" s="140"/>
      <c r="G74" s="140"/>
      <c r="H74" s="140"/>
      <c r="I74" s="140"/>
      <c r="J74" s="140"/>
      <c r="K74" s="140"/>
      <c r="S74" s="2"/>
    </row>
    <row r="75" spans="1:22" s="40" customFormat="1" ht="30" customHeight="1" x14ac:dyDescent="0.25">
      <c r="A75" s="77"/>
      <c r="B75" s="77"/>
      <c r="C75" s="77"/>
      <c r="D75" s="77"/>
      <c r="E75" s="77"/>
      <c r="F75" s="77"/>
      <c r="G75" s="77"/>
      <c r="S75" s="2"/>
    </row>
    <row r="76" spans="1:22" s="40" customFormat="1" ht="18.75" customHeight="1" thickBot="1" x14ac:dyDescent="0.3">
      <c r="B76" s="291" t="s">
        <v>158</v>
      </c>
      <c r="C76" s="291"/>
      <c r="E76" s="157">
        <v>44585</v>
      </c>
      <c r="F76" s="141"/>
      <c r="G76" s="141"/>
      <c r="S76" s="2"/>
    </row>
    <row r="77" spans="1:22" s="40" customFormat="1" ht="18.75" customHeight="1" x14ac:dyDescent="0.25">
      <c r="A77" s="79"/>
      <c r="B77" s="79"/>
      <c r="C77" s="79"/>
      <c r="E77" s="142" t="s">
        <v>159</v>
      </c>
      <c r="F77" s="142"/>
      <c r="G77" s="142"/>
      <c r="S77" s="2"/>
    </row>
    <row r="78" spans="1:22" ht="45" customHeight="1" x14ac:dyDescent="0.25"/>
    <row r="79" spans="1:22" ht="15.75" x14ac:dyDescent="0.25">
      <c r="A79" s="129" t="s">
        <v>112</v>
      </c>
      <c r="B79" s="129"/>
      <c r="C79" s="129"/>
      <c r="D79" s="129"/>
      <c r="E79" s="129"/>
      <c r="F79" s="129"/>
    </row>
    <row r="80" spans="1:22" ht="47.25" customHeight="1" x14ac:dyDescent="0.25">
      <c r="A80" s="129" t="s">
        <v>15</v>
      </c>
      <c r="B80" s="129"/>
      <c r="C80" s="129"/>
      <c r="D80" s="129"/>
      <c r="E80" s="129"/>
      <c r="F80" s="129"/>
    </row>
    <row r="81" spans="1:6" ht="63" customHeight="1" x14ac:dyDescent="0.25">
      <c r="A81" s="129" t="s">
        <v>16</v>
      </c>
      <c r="B81" s="129"/>
      <c r="C81" s="129"/>
      <c r="D81" s="129"/>
      <c r="E81" s="129"/>
      <c r="F81" s="129"/>
    </row>
  </sheetData>
  <sheetProtection password="DC48" sheet="1" formatCells="0" formatColumns="0" formatRows="0" sort="0" autoFilter="0" pivotTables="0"/>
  <protectedRanges>
    <protectedRange sqref="L4" name="Диапазон4"/>
    <protectedRange sqref="A73 E73 E76" name="Диапазон3"/>
    <protectedRange sqref="C4 A9:D18 C23:G32 I21 L34 C36:O45 A68" name="Диапазон1"/>
    <protectedRange sqref="N4" name="Диапазон2"/>
  </protectedRanges>
  <mergeCells count="161">
    <mergeCell ref="C2:O2"/>
    <mergeCell ref="A4:B4"/>
    <mergeCell ref="C4:J4"/>
    <mergeCell ref="A32:B32"/>
    <mergeCell ref="A21:H21"/>
    <mergeCell ref="A23:B23"/>
    <mergeCell ref="A24:B24"/>
    <mergeCell ref="A25:B25"/>
    <mergeCell ref="A9:B9"/>
    <mergeCell ref="C9:D9"/>
    <mergeCell ref="C28:D28"/>
    <mergeCell ref="A22:B22"/>
    <mergeCell ref="A26:B26"/>
    <mergeCell ref="A13:B13"/>
    <mergeCell ref="C13:D13"/>
    <mergeCell ref="A12:B12"/>
    <mergeCell ref="C12:D12"/>
    <mergeCell ref="A17:B17"/>
    <mergeCell ref="C14:D14"/>
    <mergeCell ref="C25:D25"/>
    <mergeCell ref="C26:D26"/>
    <mergeCell ref="H30:L30"/>
    <mergeCell ref="E22:G22"/>
    <mergeCell ref="C31:D31"/>
    <mergeCell ref="A79:F79"/>
    <mergeCell ref="A80:F80"/>
    <mergeCell ref="A81:F81"/>
    <mergeCell ref="A54:B54"/>
    <mergeCell ref="A55:B55"/>
    <mergeCell ref="A56:B56"/>
    <mergeCell ref="C55:D55"/>
    <mergeCell ref="C57:D57"/>
    <mergeCell ref="A70:E70"/>
    <mergeCell ref="A71:E71"/>
    <mergeCell ref="D65:E65"/>
    <mergeCell ref="E57:F57"/>
    <mergeCell ref="E55:F55"/>
    <mergeCell ref="E56:F56"/>
    <mergeCell ref="C54:D54"/>
    <mergeCell ref="E77:G77"/>
    <mergeCell ref="E73:K73"/>
    <mergeCell ref="E74:K74"/>
    <mergeCell ref="A73:C73"/>
    <mergeCell ref="A74:C74"/>
    <mergeCell ref="B76:C76"/>
    <mergeCell ref="E76:G76"/>
    <mergeCell ref="A57:B57"/>
    <mergeCell ref="E54:F54"/>
    <mergeCell ref="N4:O4"/>
    <mergeCell ref="A28:B28"/>
    <mergeCell ref="A29:B29"/>
    <mergeCell ref="A41:B41"/>
    <mergeCell ref="A36:B36"/>
    <mergeCell ref="E28:G28"/>
    <mergeCell ref="A39:B39"/>
    <mergeCell ref="A40:B40"/>
    <mergeCell ref="A11:B11"/>
    <mergeCell ref="C11:D11"/>
    <mergeCell ref="A34:K34"/>
    <mergeCell ref="A15:B15"/>
    <mergeCell ref="C30:D30"/>
    <mergeCell ref="A30:B30"/>
    <mergeCell ref="A16:B16"/>
    <mergeCell ref="C16:D16"/>
    <mergeCell ref="A18:B18"/>
    <mergeCell ref="C18:D18"/>
    <mergeCell ref="C17:D17"/>
    <mergeCell ref="E32:G32"/>
    <mergeCell ref="A6:J6"/>
    <mergeCell ref="H29:L29"/>
    <mergeCell ref="A37:B37"/>
    <mergeCell ref="C15:D15"/>
    <mergeCell ref="A8:B8"/>
    <mergeCell ref="A27:B27"/>
    <mergeCell ref="C22:D22"/>
    <mergeCell ref="C23:D23"/>
    <mergeCell ref="C29:D29"/>
    <mergeCell ref="C24:D24"/>
    <mergeCell ref="C27:D27"/>
    <mergeCell ref="C8:D8"/>
    <mergeCell ref="A10:B10"/>
    <mergeCell ref="C10:D10"/>
    <mergeCell ref="A14:B14"/>
    <mergeCell ref="M24:N24"/>
    <mergeCell ref="M22:O23"/>
    <mergeCell ref="M25:N25"/>
    <mergeCell ref="M26:N26"/>
    <mergeCell ref="M27:N27"/>
    <mergeCell ref="H27:L27"/>
    <mergeCell ref="H28:L28"/>
    <mergeCell ref="A48:B48"/>
    <mergeCell ref="A43:B43"/>
    <mergeCell ref="A44:B44"/>
    <mergeCell ref="A45:B45"/>
    <mergeCell ref="A42:B42"/>
    <mergeCell ref="E48:F48"/>
    <mergeCell ref="A35:B35"/>
    <mergeCell ref="A38:B38"/>
    <mergeCell ref="C48:D48"/>
    <mergeCell ref="E23:G23"/>
    <mergeCell ref="E24:G24"/>
    <mergeCell ref="E25:G25"/>
    <mergeCell ref="E26:G26"/>
    <mergeCell ref="E27:G27"/>
    <mergeCell ref="E31:G31"/>
    <mergeCell ref="E30:G30"/>
    <mergeCell ref="E29:G29"/>
    <mergeCell ref="H23:L23"/>
    <mergeCell ref="H24:L24"/>
    <mergeCell ref="H25:L25"/>
    <mergeCell ref="H26:L26"/>
    <mergeCell ref="C32:D32"/>
    <mergeCell ref="A31:B31"/>
    <mergeCell ref="C47:D47"/>
    <mergeCell ref="C50:D50"/>
    <mergeCell ref="A47:B47"/>
    <mergeCell ref="E47:F47"/>
    <mergeCell ref="E49:F49"/>
    <mergeCell ref="E50:F50"/>
    <mergeCell ref="A49:B49"/>
    <mergeCell ref="C49:D49"/>
    <mergeCell ref="A50:B50"/>
    <mergeCell ref="P35:Q35"/>
    <mergeCell ref="P43:Q43"/>
    <mergeCell ref="P44:Q44"/>
    <mergeCell ref="H47:P49"/>
    <mergeCell ref="P45:Q45"/>
    <mergeCell ref="P36:Q36"/>
    <mergeCell ref="P37:Q37"/>
    <mergeCell ref="P38:Q38"/>
    <mergeCell ref="H31:L31"/>
    <mergeCell ref="H32:L32"/>
    <mergeCell ref="M34:Q34"/>
    <mergeCell ref="P39:Q39"/>
    <mergeCell ref="P40:Q40"/>
    <mergeCell ref="P42:Q42"/>
    <mergeCell ref="P41:Q41"/>
    <mergeCell ref="E61:F61"/>
    <mergeCell ref="F65:G65"/>
    <mergeCell ref="D68:E68"/>
    <mergeCell ref="L50:P52"/>
    <mergeCell ref="K60:P61"/>
    <mergeCell ref="E51:F51"/>
    <mergeCell ref="A63:J63"/>
    <mergeCell ref="A61:D61"/>
    <mergeCell ref="A65:C65"/>
    <mergeCell ref="A59:D59"/>
    <mergeCell ref="C56:D56"/>
    <mergeCell ref="A68:C68"/>
    <mergeCell ref="A67:G67"/>
    <mergeCell ref="K57:N57"/>
    <mergeCell ref="J54:M54"/>
    <mergeCell ref="E59:F59"/>
    <mergeCell ref="A53:B53"/>
    <mergeCell ref="C53:D53"/>
    <mergeCell ref="C51:D51"/>
    <mergeCell ref="A51:B51"/>
    <mergeCell ref="C52:D52"/>
    <mergeCell ref="A52:B52"/>
    <mergeCell ref="E53:F53"/>
    <mergeCell ref="E52:F52"/>
  </mergeCells>
  <conditionalFormatting sqref="C23:G32">
    <cfRule type="expression" dxfId="1" priority="2" stopIfTrue="1">
      <formula>$I$21="нет"</formula>
    </cfRule>
  </conditionalFormatting>
  <conditionalFormatting sqref="C36:O45">
    <cfRule type="expression" dxfId="0" priority="1" stopIfTrue="1">
      <formula>$L$34="нет"</formula>
    </cfRule>
  </conditionalFormatting>
  <dataValidations count="7">
    <dataValidation allowBlank="1" showInputMessage="1" showErrorMessage="1" errorTitle="Внимание!" error="Ввод в данную ячейку запрещен!" sqref="V36:V45 M4:M18 P36:P45 D35:O35 A79:F79 A67 A48:B57 A21:H21 A34:K34 O53:O58 P53:P57 N4:O4 F8 A8:B18 A22:B22 A35:B35"/>
    <dataValidation type="list" showInputMessage="1" showErrorMessage="1" sqref="C23:D32">
      <formula1>$U$19:$U$23</formula1>
    </dataValidation>
    <dataValidation type="custom" allowBlank="1" showInputMessage="1" showErrorMessage="1" errorTitle="Внимание!" error="Ввод в данную ячейку запрещен!" sqref="A77:C77 N28:O32 K21:K22 L20:L21 F75:G75 V46 J21 A33:M33 V1:V35 A2:A3 A20:K20 P1:Q21 A58:G58 S50:S70 C3:O3 P29:Q32 T58:T72 A80:F81 F69:F72 P35 C35 B1:B3 C2 C1:O1 H75:K77 A46:Q46 H53:I61 C22:D22 R1:R70 T1:T47 S1:S48 A66:G66 A78:F78 G78:Q81 E77 H66:J72 Q49:Q72 K62:P72 H62:J62 M59:O59 W35:IV35 W78:IV81 N5:N18 W46:IV47 W33:IV33 W1:IV20 P58:P59 W58:IV72 V63:V72 U1:U72 R78:V65536 S73:IV77 G68:G72 A69:E69">
      <formula1>FALSE</formula1>
    </dataValidation>
    <dataValidation type="list" showInputMessage="1" showErrorMessage="1" sqref="L34">
      <formula1>$T$20:$T$21</formula1>
    </dataValidation>
    <dataValidation type="list" allowBlank="1" showInputMessage="1" showErrorMessage="1" sqref="I21">
      <formula1>$T$20:$T$21</formula1>
    </dataValidation>
    <dataValidation showInputMessage="1" showErrorMessage="1" sqref="I22"/>
    <dataValidation allowBlank="1" showInputMessage="1" showErrorMessage="1" errorTitle="Внимание!" error="Процент корректировки не устанавливается в случае, если закупка осуществлялась у единственного поставщика (подрядчика, исполнителя) (основание - п. 3.16.4 Приказа Минэкономразвития РФ от 02.10.2013 N 567)." sqref="E23:G32"/>
  </dataValidations>
  <hyperlinks>
    <hyperlink ref="A1" location="'Главная страница'!A1" display="Вернуться"/>
    <hyperlink ref="M34:Q34" r:id="rId1" display="Официальный сайт в сети &quot;Интернет&quot; www.gks.ru"/>
  </hyperlinks>
  <pageMargins left="0.7" right="0.7" top="0.75" bottom="0.75" header="0.3" footer="0.3"/>
  <pageSetup paperSize="9" scale="59" fitToHeight="0" orientation="landscape" r:id="rId2"/>
  <ignoredErrors>
    <ignoredError sqref="P36" formulaRange="1"/>
  </ignoredError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04" r:id="rId5" name="Button8">
              <controlPr defaultSize="0" print="0" autoFill="0" autoPict="0" macro="[0]!Кнопка27_Щелчок">
                <anchor moveWithCells="1" sizeWithCells="1">
                  <from>
                    <xdr:col>0</xdr:col>
                    <xdr:colOff>114300</xdr:colOff>
                    <xdr:row>1</xdr:row>
                    <xdr:rowOff>85725</xdr:rowOff>
                  </from>
                  <to>
                    <xdr:col>1</xdr:col>
                    <xdr:colOff>876300</xdr:colOff>
                    <xdr:row>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5" r:id="rId6" name="Button 2087">
              <controlPr defaultSize="0" print="0" autoFill="0" autoPict="0" macro="[0]!Save23">
                <anchor moveWithCells="1" sizeWithCells="1">
                  <from>
                    <xdr:col>1</xdr:col>
                    <xdr:colOff>1066800</xdr:colOff>
                    <xdr:row>1</xdr:row>
                    <xdr:rowOff>95250</xdr:rowOff>
                  </from>
                  <to>
                    <xdr:col>2</xdr:col>
                    <xdr:colOff>1066800</xdr:colOff>
                    <xdr:row>2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4">
    <pageSetUpPr fitToPage="1"/>
  </sheetPr>
  <dimension ref="A1:S27"/>
  <sheetViews>
    <sheetView workbookViewId="0"/>
  </sheetViews>
  <sheetFormatPr defaultColWidth="9.140625" defaultRowHeight="15.75" x14ac:dyDescent="0.25"/>
  <cols>
    <col min="1" max="2" width="11.42578125" style="10" customWidth="1"/>
    <col min="3" max="16384" width="9.140625" style="10"/>
  </cols>
  <sheetData>
    <row r="1" spans="1:12" x14ac:dyDescent="0.25">
      <c r="A1" s="9" t="s">
        <v>18</v>
      </c>
    </row>
    <row r="2" spans="1:12" ht="20.25" x14ac:dyDescent="0.3">
      <c r="D2" s="293" t="s">
        <v>7</v>
      </c>
      <c r="E2" s="293"/>
      <c r="F2" s="293"/>
      <c r="G2" s="293"/>
      <c r="H2" s="293"/>
      <c r="I2" s="293"/>
      <c r="J2" s="293"/>
    </row>
    <row r="3" spans="1:12" x14ac:dyDescent="0.25">
      <c r="E3" s="307"/>
      <c r="F3" s="307"/>
      <c r="G3" s="307"/>
      <c r="H3" s="307"/>
      <c r="I3" s="307"/>
    </row>
    <row r="5" spans="1:12" ht="16.5" thickBot="1" x14ac:dyDescent="0.3">
      <c r="A5" s="303" t="s">
        <v>21</v>
      </c>
      <c r="B5" s="303"/>
      <c r="C5" s="304"/>
      <c r="D5" s="304"/>
      <c r="E5" s="304"/>
      <c r="F5" s="304"/>
      <c r="G5" s="304"/>
      <c r="H5" s="304"/>
      <c r="I5" s="304"/>
      <c r="J5" s="304"/>
      <c r="K5" s="304"/>
    </row>
    <row r="7" spans="1:12" x14ac:dyDescent="0.25">
      <c r="A7" s="14"/>
    </row>
    <row r="8" spans="1:12" x14ac:dyDescent="0.25">
      <c r="A8" s="14"/>
    </row>
    <row r="9" spans="1:12" ht="18.75" customHeight="1" x14ac:dyDescent="0.25">
      <c r="A9" s="70" t="s">
        <v>151</v>
      </c>
    </row>
    <row r="10" spans="1:12" ht="16.5" thickBot="1" x14ac:dyDescent="0.3">
      <c r="A10" s="133"/>
      <c r="B10" s="133"/>
      <c r="C10" s="133"/>
      <c r="D10" s="136" t="s">
        <v>134</v>
      </c>
      <c r="E10" s="136"/>
      <c r="F10" s="308"/>
      <c r="G10" s="308"/>
    </row>
    <row r="12" spans="1:12" ht="33.75" customHeight="1" x14ac:dyDescent="0.25">
      <c r="A12" s="305" t="s">
        <v>155</v>
      </c>
      <c r="B12" s="305"/>
      <c r="C12" s="305"/>
      <c r="D12" s="305"/>
      <c r="E12" s="305"/>
      <c r="F12" s="305"/>
      <c r="G12" s="305"/>
      <c r="H12" s="305"/>
      <c r="I12" s="305"/>
      <c r="J12" s="305"/>
      <c r="K12" s="305"/>
    </row>
    <row r="13" spans="1:12" ht="16.5" customHeight="1" thickBot="1" x14ac:dyDescent="0.3">
      <c r="A13" s="301"/>
      <c r="B13" s="301"/>
      <c r="C13" s="301"/>
      <c r="G13" s="309" t="s">
        <v>152</v>
      </c>
      <c r="H13" s="309"/>
      <c r="I13" s="309"/>
      <c r="J13" s="309"/>
      <c r="K13" s="309"/>
      <c r="L13" s="309"/>
    </row>
    <row r="14" spans="1:12" x14ac:dyDescent="0.25">
      <c r="G14" s="309"/>
      <c r="H14" s="309"/>
      <c r="I14" s="309"/>
      <c r="J14" s="309"/>
      <c r="K14" s="309"/>
      <c r="L14" s="309"/>
    </row>
    <row r="15" spans="1:12" x14ac:dyDescent="0.25">
      <c r="A15" s="14" t="s">
        <v>8</v>
      </c>
      <c r="G15" s="309"/>
      <c r="H15" s="309"/>
      <c r="I15" s="309"/>
      <c r="J15" s="309"/>
      <c r="K15" s="309"/>
      <c r="L15" s="309"/>
    </row>
    <row r="16" spans="1:12" ht="18.75" customHeight="1" thickBot="1" x14ac:dyDescent="0.3">
      <c r="A16" s="302">
        <f>IF(A10=0,0,A10*A13)</f>
        <v>0</v>
      </c>
      <c r="B16" s="302"/>
      <c r="C16" s="302"/>
      <c r="J16" s="306" t="s">
        <v>17</v>
      </c>
      <c r="K16" s="306"/>
      <c r="L16" s="306"/>
    </row>
    <row r="17" spans="1:19" ht="18.75" customHeight="1" x14ac:dyDescent="0.25">
      <c r="I17" s="71"/>
      <c r="J17" s="306"/>
      <c r="K17" s="306"/>
      <c r="L17" s="306"/>
    </row>
    <row r="18" spans="1:19" s="19" customFormat="1" ht="18.75" customHeight="1" x14ac:dyDescent="0.25">
      <c r="I18" s="71"/>
      <c r="J18" s="75"/>
      <c r="K18" s="75"/>
      <c r="L18" s="75"/>
    </row>
    <row r="19" spans="1:19" s="40" customFormat="1" ht="18.75" customHeight="1" thickBot="1" x14ac:dyDescent="0.3">
      <c r="A19" s="143"/>
      <c r="B19" s="143"/>
      <c r="C19" s="143"/>
      <c r="D19" s="80"/>
      <c r="E19" s="143"/>
      <c r="F19" s="143"/>
      <c r="G19" s="143"/>
      <c r="H19" s="143"/>
      <c r="I19" s="143"/>
      <c r="J19" s="143"/>
      <c r="K19" s="143"/>
      <c r="S19" s="2"/>
    </row>
    <row r="20" spans="1:19" s="40" customFormat="1" ht="30" customHeight="1" x14ac:dyDescent="0.25">
      <c r="A20" s="140" t="s">
        <v>156</v>
      </c>
      <c r="B20" s="140"/>
      <c r="C20" s="140"/>
      <c r="D20" s="2"/>
      <c r="E20" s="140" t="s">
        <v>157</v>
      </c>
      <c r="F20" s="140"/>
      <c r="G20" s="140"/>
      <c r="H20" s="140"/>
      <c r="I20" s="140"/>
      <c r="J20" s="140"/>
      <c r="K20" s="140"/>
      <c r="S20" s="2"/>
    </row>
    <row r="21" spans="1:19" s="40" customFormat="1" ht="30" customHeight="1" x14ac:dyDescent="0.25">
      <c r="A21" s="77"/>
      <c r="B21" s="77"/>
      <c r="C21" s="77"/>
      <c r="D21" s="77"/>
      <c r="E21" s="77"/>
      <c r="F21" s="77"/>
      <c r="G21" s="77"/>
      <c r="S21" s="2"/>
    </row>
    <row r="22" spans="1:19" s="40" customFormat="1" ht="18.75" customHeight="1" thickBot="1" x14ac:dyDescent="0.3">
      <c r="B22" s="291" t="s">
        <v>158</v>
      </c>
      <c r="C22" s="291"/>
      <c r="E22" s="141"/>
      <c r="F22" s="141"/>
      <c r="G22" s="141"/>
      <c r="S22" s="2"/>
    </row>
    <row r="23" spans="1:19" s="40" customFormat="1" ht="18.75" customHeight="1" x14ac:dyDescent="0.25">
      <c r="A23" s="79"/>
      <c r="B23" s="79"/>
      <c r="C23" s="79"/>
      <c r="E23" s="142" t="s">
        <v>159</v>
      </c>
      <c r="F23" s="142"/>
      <c r="G23" s="142"/>
      <c r="S23" s="2"/>
    </row>
    <row r="24" spans="1:19" s="19" customFormat="1" ht="45" customHeight="1" x14ac:dyDescent="0.25">
      <c r="I24" s="71"/>
      <c r="J24" s="75"/>
      <c r="K24" s="75"/>
      <c r="L24" s="75"/>
    </row>
    <row r="25" spans="1:19" x14ac:dyDescent="0.25">
      <c r="A25" s="129" t="s">
        <v>112</v>
      </c>
      <c r="B25" s="129"/>
      <c r="C25" s="129"/>
      <c r="D25" s="129"/>
      <c r="E25" s="129"/>
      <c r="F25" s="129"/>
    </row>
    <row r="26" spans="1:19" ht="47.25" customHeight="1" x14ac:dyDescent="0.25">
      <c r="A26" s="129" t="s">
        <v>15</v>
      </c>
      <c r="B26" s="129"/>
      <c r="C26" s="129"/>
      <c r="D26" s="129"/>
      <c r="E26" s="129"/>
      <c r="F26" s="129"/>
    </row>
    <row r="27" spans="1:19" ht="63" customHeight="1" x14ac:dyDescent="0.25">
      <c r="A27" s="129" t="s">
        <v>16</v>
      </c>
      <c r="B27" s="129"/>
      <c r="C27" s="129"/>
      <c r="D27" s="129"/>
      <c r="E27" s="129"/>
      <c r="F27" s="129"/>
    </row>
  </sheetData>
  <sheetProtection password="DC48" sheet="1" formatCells="0" formatColumns="0" formatRows="0" sort="0" autoFilter="0" pivotTables="0"/>
  <protectedRanges>
    <protectedRange sqref="A19 E19 E22" name="Диапазон2"/>
    <protectedRange sqref="C5 A10 F10 A13" name="Диапазон1"/>
  </protectedRanges>
  <dataConsolidate/>
  <mergeCells count="22">
    <mergeCell ref="E23:G23"/>
    <mergeCell ref="E19:K19"/>
    <mergeCell ref="E20:K20"/>
    <mergeCell ref="A19:C19"/>
    <mergeCell ref="A20:C20"/>
    <mergeCell ref="B22:C22"/>
    <mergeCell ref="A27:F27"/>
    <mergeCell ref="A13:C13"/>
    <mergeCell ref="A16:C16"/>
    <mergeCell ref="D2:J2"/>
    <mergeCell ref="A5:B5"/>
    <mergeCell ref="C5:K5"/>
    <mergeCell ref="A12:K12"/>
    <mergeCell ref="A25:F25"/>
    <mergeCell ref="A26:F26"/>
    <mergeCell ref="J16:L17"/>
    <mergeCell ref="A10:C10"/>
    <mergeCell ref="E3:I3"/>
    <mergeCell ref="D10:E10"/>
    <mergeCell ref="F10:G10"/>
    <mergeCell ref="G13:L15"/>
    <mergeCell ref="E22:G22"/>
  </mergeCells>
  <dataValidations count="2">
    <dataValidation type="custom" allowBlank="1" showInputMessage="1" showErrorMessage="1" errorTitle="Внимание!" error="Ввод в данную ячейку запрещен!" sqref="J10:AB10 B6:L9 B1:C4 A2:A4 M1:IV9 A6:A8 L11:IV12 A26:F27 A14:C15 D24:F24 M24:IV27 D4:I4 J1:L4 D1:I2 M13:AD13 G24:H27 I25:L27 A11:K11 G16:H18 M14:IV18 D13:F18 A17:C18 A23:C24 S19:IV23 E23 H21:J23 F21:G21 K21:K23">
      <formula1>FALSE</formula1>
    </dataValidation>
    <dataValidation allowBlank="1" showInputMessage="1" showErrorMessage="1" errorTitle="Внимание!" error="Ввод в данную ячейку запрещен!" sqref="A16:C16 A25:F25 D10 F10 H10:I10 G13 A12:K12 J16 A9"/>
  </dataValidations>
  <hyperlinks>
    <hyperlink ref="A1" location="'Главная страница'!A1" display="Вернуться"/>
  </hyperlinks>
  <pageMargins left="0.7" right="0.7" top="0.75" bottom="0.75" header="0.3" footer="0.3"/>
  <pageSetup paperSize="9" scale="73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72" r:id="rId4" name="Button 4">
              <controlPr defaultSize="0" print="0" autoFill="0" autoPict="0" macro="[0]!Module3.Кнопка25_Щелчок">
                <anchor moveWithCells="1" sizeWithCells="1">
                  <from>
                    <xdr:col>0</xdr:col>
                    <xdr:colOff>114300</xdr:colOff>
                    <xdr:row>1</xdr:row>
                    <xdr:rowOff>85725</xdr:rowOff>
                  </from>
                  <to>
                    <xdr:col>2</xdr:col>
                    <xdr:colOff>9525</xdr:colOff>
                    <xdr:row>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699" r:id="rId5" name="Button 531">
              <controlPr defaultSize="0" print="0" autoFill="0" autoPict="0" macro="[0]!Save25">
                <anchor moveWithCells="1" sizeWithCells="1">
                  <from>
                    <xdr:col>0</xdr:col>
                    <xdr:colOff>438150</xdr:colOff>
                    <xdr:row>2</xdr:row>
                    <xdr:rowOff>161925</xdr:rowOff>
                  </from>
                  <to>
                    <xdr:col>1</xdr:col>
                    <xdr:colOff>561975</xdr:colOff>
                    <xdr:row>4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5">
    <pageSetUpPr fitToPage="1"/>
  </sheetPr>
  <dimension ref="A1:S27"/>
  <sheetViews>
    <sheetView workbookViewId="0"/>
  </sheetViews>
  <sheetFormatPr defaultColWidth="9.140625" defaultRowHeight="15.75" x14ac:dyDescent="0.25"/>
  <cols>
    <col min="1" max="2" width="11.42578125" style="10" customWidth="1"/>
    <col min="3" max="16384" width="9.140625" style="10"/>
  </cols>
  <sheetData>
    <row r="1" spans="1:12" x14ac:dyDescent="0.25">
      <c r="A1" s="9" t="s">
        <v>18</v>
      </c>
    </row>
    <row r="2" spans="1:12" ht="20.25" x14ac:dyDescent="0.3">
      <c r="D2" s="293" t="s">
        <v>9</v>
      </c>
      <c r="E2" s="293"/>
      <c r="F2" s="293"/>
      <c r="G2" s="293"/>
      <c r="H2" s="293"/>
      <c r="I2" s="293"/>
      <c r="J2" s="293"/>
    </row>
    <row r="3" spans="1:12" s="19" customFormat="1" x14ac:dyDescent="0.25">
      <c r="D3" s="18"/>
      <c r="E3" s="18"/>
      <c r="F3" s="18"/>
      <c r="G3" s="18"/>
      <c r="H3" s="18"/>
      <c r="I3" s="18"/>
      <c r="J3" s="18"/>
    </row>
    <row r="4" spans="1:12" x14ac:dyDescent="0.25">
      <c r="D4" s="13"/>
    </row>
    <row r="5" spans="1:12" ht="16.5" thickBot="1" x14ac:dyDescent="0.3">
      <c r="A5" s="227" t="s">
        <v>21</v>
      </c>
      <c r="B5" s="227"/>
      <c r="C5" s="304"/>
      <c r="D5" s="304"/>
      <c r="E5" s="304"/>
      <c r="F5" s="304"/>
      <c r="G5" s="304"/>
      <c r="H5" s="304"/>
      <c r="I5" s="304"/>
      <c r="J5" s="304"/>
      <c r="K5" s="304"/>
    </row>
    <row r="7" spans="1:12" x14ac:dyDescent="0.25">
      <c r="A7" s="227"/>
      <c r="B7" s="227"/>
      <c r="C7" s="227"/>
      <c r="D7" s="227"/>
      <c r="E7" s="227"/>
      <c r="F7" s="227"/>
    </row>
    <row r="8" spans="1:12" x14ac:dyDescent="0.25">
      <c r="A8" s="14"/>
    </row>
    <row r="9" spans="1:12" ht="18.75" customHeight="1" x14ac:dyDescent="0.25">
      <c r="A9" s="310" t="s">
        <v>151</v>
      </c>
      <c r="B9" s="310"/>
      <c r="C9" s="310"/>
      <c r="D9" s="310"/>
      <c r="E9" s="310"/>
      <c r="F9" s="310"/>
      <c r="G9" s="310"/>
      <c r="H9" s="310"/>
    </row>
    <row r="10" spans="1:12" ht="16.5" thickBot="1" x14ac:dyDescent="0.3">
      <c r="A10" s="133"/>
      <c r="B10" s="133"/>
      <c r="C10" s="133"/>
      <c r="D10" s="136" t="s">
        <v>134</v>
      </c>
      <c r="E10" s="136"/>
      <c r="F10" s="308"/>
      <c r="G10" s="308"/>
    </row>
    <row r="12" spans="1:12" ht="33.75" customHeight="1" x14ac:dyDescent="0.25">
      <c r="A12" s="305" t="s">
        <v>153</v>
      </c>
      <c r="B12" s="305"/>
      <c r="C12" s="305"/>
      <c r="D12" s="305"/>
      <c r="E12" s="305"/>
      <c r="F12" s="305"/>
      <c r="G12" s="305"/>
      <c r="H12" s="305"/>
      <c r="I12" s="305"/>
      <c r="J12" s="305"/>
      <c r="K12" s="305"/>
    </row>
    <row r="13" spans="1:12" ht="16.5" thickBot="1" x14ac:dyDescent="0.3">
      <c r="A13" s="301"/>
      <c r="B13" s="301"/>
      <c r="C13" s="301"/>
      <c r="G13" s="309" t="s">
        <v>154</v>
      </c>
      <c r="H13" s="309"/>
      <c r="I13" s="309"/>
      <c r="J13" s="309"/>
      <c r="K13" s="309"/>
      <c r="L13" s="309"/>
    </row>
    <row r="14" spans="1:12" x14ac:dyDescent="0.25">
      <c r="G14" s="309"/>
      <c r="H14" s="309"/>
      <c r="I14" s="309"/>
      <c r="J14" s="309"/>
      <c r="K14" s="309"/>
      <c r="L14" s="309"/>
    </row>
    <row r="15" spans="1:12" x14ac:dyDescent="0.25">
      <c r="A15" s="227" t="s">
        <v>8</v>
      </c>
      <c r="B15" s="227"/>
      <c r="C15" s="227"/>
      <c r="D15" s="227"/>
      <c r="E15" s="227"/>
      <c r="G15" s="309"/>
      <c r="H15" s="309"/>
      <c r="I15" s="309"/>
      <c r="J15" s="309"/>
      <c r="K15" s="309"/>
      <c r="L15" s="309"/>
    </row>
    <row r="16" spans="1:12" ht="18.75" customHeight="1" thickBot="1" x14ac:dyDescent="0.3">
      <c r="A16" s="302">
        <f>IF(A10=0,0,A10*A13)</f>
        <v>0</v>
      </c>
      <c r="B16" s="302"/>
      <c r="C16" s="302"/>
      <c r="G16" s="19"/>
      <c r="H16" s="19"/>
      <c r="J16" s="306" t="s">
        <v>17</v>
      </c>
      <c r="K16" s="306"/>
      <c r="L16" s="306"/>
    </row>
    <row r="17" spans="1:19" ht="18.75" customHeight="1" x14ac:dyDescent="0.25">
      <c r="G17" s="19"/>
      <c r="H17" s="19"/>
      <c r="I17" s="61"/>
      <c r="J17" s="306"/>
      <c r="K17" s="306"/>
      <c r="L17" s="306"/>
    </row>
    <row r="18" spans="1:19" s="19" customFormat="1" ht="18.75" customHeight="1" x14ac:dyDescent="0.25">
      <c r="I18" s="61"/>
      <c r="J18" s="75"/>
      <c r="K18" s="75"/>
      <c r="L18" s="75"/>
    </row>
    <row r="19" spans="1:19" s="40" customFormat="1" ht="18.75" customHeight="1" thickBot="1" x14ac:dyDescent="0.3">
      <c r="A19" s="143"/>
      <c r="B19" s="143"/>
      <c r="C19" s="143"/>
      <c r="D19" s="80"/>
      <c r="E19" s="143"/>
      <c r="F19" s="143"/>
      <c r="G19" s="143"/>
      <c r="H19" s="143"/>
      <c r="I19" s="143"/>
      <c r="J19" s="143"/>
      <c r="K19" s="143"/>
      <c r="S19" s="2"/>
    </row>
    <row r="20" spans="1:19" s="40" customFormat="1" ht="30" customHeight="1" x14ac:dyDescent="0.25">
      <c r="A20" s="140" t="s">
        <v>156</v>
      </c>
      <c r="B20" s="140"/>
      <c r="C20" s="140"/>
      <c r="D20" s="2"/>
      <c r="E20" s="140" t="s">
        <v>157</v>
      </c>
      <c r="F20" s="140"/>
      <c r="G20" s="140"/>
      <c r="H20" s="140"/>
      <c r="I20" s="140"/>
      <c r="J20" s="140"/>
      <c r="K20" s="140"/>
      <c r="S20" s="2"/>
    </row>
    <row r="21" spans="1:19" s="40" customFormat="1" ht="30" customHeight="1" x14ac:dyDescent="0.25">
      <c r="A21" s="77"/>
      <c r="B21" s="77"/>
      <c r="C21" s="77"/>
      <c r="D21" s="77"/>
      <c r="E21" s="77"/>
      <c r="F21" s="77"/>
      <c r="G21" s="77"/>
      <c r="S21" s="2"/>
    </row>
    <row r="22" spans="1:19" s="40" customFormat="1" ht="18.75" customHeight="1" thickBot="1" x14ac:dyDescent="0.3">
      <c r="B22" s="291" t="s">
        <v>158</v>
      </c>
      <c r="C22" s="291"/>
      <c r="E22" s="141"/>
      <c r="F22" s="141"/>
      <c r="G22" s="141"/>
      <c r="S22" s="2"/>
    </row>
    <row r="23" spans="1:19" s="40" customFormat="1" ht="18.75" customHeight="1" x14ac:dyDescent="0.25">
      <c r="A23" s="79"/>
      <c r="B23" s="79"/>
      <c r="C23" s="79"/>
      <c r="E23" s="142" t="s">
        <v>159</v>
      </c>
      <c r="F23" s="142"/>
      <c r="G23" s="142"/>
      <c r="S23" s="2"/>
    </row>
    <row r="24" spans="1:19" s="19" customFormat="1" ht="45" customHeight="1" x14ac:dyDescent="0.25">
      <c r="I24" s="61"/>
      <c r="J24" s="75"/>
      <c r="K24" s="75"/>
      <c r="L24" s="75"/>
    </row>
    <row r="25" spans="1:19" s="19" customFormat="1" ht="15.75" customHeight="1" x14ac:dyDescent="0.25">
      <c r="A25" s="129" t="s">
        <v>112</v>
      </c>
      <c r="B25" s="129"/>
      <c r="C25" s="129"/>
      <c r="D25" s="129"/>
      <c r="E25" s="129"/>
      <c r="F25" s="129"/>
    </row>
    <row r="26" spans="1:19" s="19" customFormat="1" ht="47.25" customHeight="1" x14ac:dyDescent="0.25">
      <c r="A26" s="129" t="s">
        <v>15</v>
      </c>
      <c r="B26" s="129"/>
      <c r="C26" s="129"/>
      <c r="D26" s="129"/>
      <c r="E26" s="129"/>
      <c r="F26" s="129"/>
    </row>
    <row r="27" spans="1:19" s="19" customFormat="1" ht="63" customHeight="1" x14ac:dyDescent="0.25">
      <c r="A27" s="129" t="s">
        <v>16</v>
      </c>
      <c r="B27" s="129"/>
      <c r="C27" s="129"/>
      <c r="D27" s="129"/>
      <c r="E27" s="129"/>
      <c r="F27" s="129"/>
    </row>
  </sheetData>
  <sheetProtection password="DC48" sheet="1" formatCells="0" formatColumns="0" formatRows="0" sort="0" autoFilter="0" pivotTables="0"/>
  <protectedRanges>
    <protectedRange sqref="A19 E19 E22" name="Диапазон2"/>
    <protectedRange sqref="C5 A10 A13 F10" name="Диапазон1"/>
  </protectedRanges>
  <mergeCells count="24">
    <mergeCell ref="A25:F25"/>
    <mergeCell ref="A26:F26"/>
    <mergeCell ref="A27:F27"/>
    <mergeCell ref="D2:J2"/>
    <mergeCell ref="A10:C10"/>
    <mergeCell ref="A13:C13"/>
    <mergeCell ref="A16:C16"/>
    <mergeCell ref="C5:K5"/>
    <mergeCell ref="A12:K12"/>
    <mergeCell ref="A7:F7"/>
    <mergeCell ref="E22:G22"/>
    <mergeCell ref="A20:C20"/>
    <mergeCell ref="E20:K20"/>
    <mergeCell ref="B22:C22"/>
    <mergeCell ref="E23:G23"/>
    <mergeCell ref="A19:C19"/>
    <mergeCell ref="E19:K19"/>
    <mergeCell ref="J16:L17"/>
    <mergeCell ref="A5:B5"/>
    <mergeCell ref="A9:H9"/>
    <mergeCell ref="A15:E15"/>
    <mergeCell ref="G13:L15"/>
    <mergeCell ref="D10:E10"/>
    <mergeCell ref="F10:G10"/>
  </mergeCells>
  <dataValidations count="2">
    <dataValidation type="custom" allowBlank="1" showInputMessage="1" showErrorMessage="1" errorTitle="Внимание!" error="Ввод в данную ячейку запрещен!" sqref="V6:IV9 G25:L27 M13:U14 A2:A4 B1:IV4 A6:A8 L11:IV12 A26:F27 A23:C24 B14:C14 B8:F8 G6:U8 B6:F6 I9:U10 M24:IV27 A14:A15 A11:K11 D13:F14 M14:IV18 F14:F18 A17:C18 D16:E18 G16:H18 D24:H24 S19:IV23 E23 H21:K23 F21:G21">
      <formula1>FALSE</formula1>
    </dataValidation>
    <dataValidation allowBlank="1" showInputMessage="1" showErrorMessage="1" errorTitle="Внимание!" error="Ввод в данную ячейку запрещен!" sqref="A16:C16 A25:F25 J16 A12:K12 D10 F10 H10 A9:H9"/>
  </dataValidations>
  <hyperlinks>
    <hyperlink ref="A1" location="'Главная страница'!A1" display="Вернуться"/>
  </hyperlinks>
  <pageMargins left="0.7" right="0.7" top="0.75" bottom="0.75" header="0.3" footer="0.3"/>
  <pageSetup paperSize="9" scale="73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7" r:id="rId4" name="Button 5">
              <controlPr defaultSize="0" print="0" autoFill="0" autoPict="0" macro="[0]!Кнопка26_Щелчок">
                <anchor moveWithCells="1" sizeWithCells="1">
                  <from>
                    <xdr:col>0</xdr:col>
                    <xdr:colOff>114300</xdr:colOff>
                    <xdr:row>1</xdr:row>
                    <xdr:rowOff>85725</xdr:rowOff>
                  </from>
                  <to>
                    <xdr:col>2</xdr:col>
                    <xdr:colOff>9525</xdr:colOff>
                    <xdr:row>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726" r:id="rId5" name="Button 534">
              <controlPr defaultSize="0" print="0" autoFill="0" autoPict="0" macro="[0]!Save26">
                <anchor moveWithCells="1" sizeWithCells="1">
                  <from>
                    <xdr:col>0</xdr:col>
                    <xdr:colOff>495300</xdr:colOff>
                    <xdr:row>2</xdr:row>
                    <xdr:rowOff>161925</xdr:rowOff>
                  </from>
                  <to>
                    <xdr:col>1</xdr:col>
                    <xdr:colOff>609600</xdr:colOff>
                    <xdr:row>4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Главная страница</vt:lpstr>
      <vt:lpstr>АР без корр. коэф. 1 предмет</vt:lpstr>
      <vt:lpstr>АР без корр. коэф. множество</vt:lpstr>
      <vt:lpstr>Анализ рынка с корр. коэф.</vt:lpstr>
      <vt:lpstr>Нормативный метод</vt:lpstr>
      <vt:lpstr>Тарифный метод</vt:lpstr>
      <vt:lpstr>'АР без корр. коэф. множество'!Заголовки_для_печати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Светик;Артем Маркелов</dc:creator>
  <cp:lastModifiedBy>AntonovPS</cp:lastModifiedBy>
  <cp:lastPrinted>2023-01-23T13:00:54Z</cp:lastPrinted>
  <dcterms:created xsi:type="dcterms:W3CDTF">2014-01-29T16:08:58Z</dcterms:created>
  <dcterms:modified xsi:type="dcterms:W3CDTF">2026-08-04T11:44:10Z</dcterms:modified>
</cp:coreProperties>
</file>