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c_3k_103_1\scan\РАСЧЕТЫ ПО ФИЛИАЛАМ\2026\КБ № 101\795 ЛС скайризи\"/>
    </mc:Choice>
  </mc:AlternateContent>
  <bookViews>
    <workbookView xWindow="0" yWindow="0" windowWidth="28800" windowHeight="12375" tabRatio="500" firstSheet="2" activeTab="5"/>
  </bookViews>
  <sheets>
    <sheet name="Обоснование" sheetId="1" r:id="rId1"/>
    <sheet name="Метод сопоставимых рыночных цен" sheetId="2" r:id="rId2"/>
    <sheet name="Тарифный метод" sheetId="3" r:id="rId3"/>
    <sheet name="Расчет средневзвешенной цены" sheetId="4" r:id="rId4"/>
    <sheet name="Референтный метод" sheetId="5" r:id="rId5"/>
    <sheet name="ИТОГОВАЯ НМЦК" sheetId="6" r:id="rId6"/>
  </sheets>
  <definedNames>
    <definedName name="__xlnm_Print_Area" localSheetId="5">'Тарифный метод'!$A$1:$O$4</definedName>
    <definedName name="__xlnm_Print_Area" localSheetId="1">'Метод сопоставимых рыночных цен'!$A$1:$M$6</definedName>
    <definedName name="__xlnm_Print_Area" localSheetId="3">'Расчет средневзвешенной цены'!$A$1:$K$5</definedName>
  </definedNames>
  <calcPr calcId="152511"/>
</workbook>
</file>

<file path=xl/calcChain.xml><?xml version="1.0" encoding="utf-8"?>
<calcChain xmlns="http://schemas.openxmlformats.org/spreadsheetml/2006/main">
  <c r="Q5" i="6" l="1"/>
  <c r="M6" i="3"/>
  <c r="L5" i="6" s="1"/>
  <c r="J5" i="6"/>
  <c r="N5" i="6" l="1"/>
  <c r="R5" i="6" l="1"/>
  <c r="R6" i="6" s="1"/>
  <c r="S5" i="6"/>
  <c r="B15" i="1" l="1"/>
  <c r="S6" i="6"/>
</calcChain>
</file>

<file path=xl/comments1.xml><?xml version="1.0" encoding="utf-8"?>
<comments xmlns="http://schemas.openxmlformats.org/spreadsheetml/2006/main">
  <authors>
    <author xml:space="preserve"> </author>
    <author>Seldon.Price</author>
  </authors>
  <commentList>
    <comment ref="J5" authorId="0" shapeId="0">
      <text>
        <r>
          <rPr>
            <b/>
            <sz val="9"/>
            <color indexed="8"/>
            <rFont val="Tahoma"/>
            <family val="2"/>
            <charset val="204"/>
          </rPr>
          <t>Цена с вычетом НДС, введенной с помощью функции «Скорректировать» в сервисе Seldon.Price. Не забудьте вычесть НДС вручную, если не воспользовались функцией.</t>
        </r>
      </text>
    </comment>
    <comment ref="J6" authorId="1" shapeId="0">
      <text>
        <r>
          <rPr>
            <sz val="10"/>
            <rFont val="Arial"/>
            <family val="2"/>
            <charset val="204"/>
          </rPr>
          <t>Примененные корректировки: _x000D_
НДС: 10_x000D_
Оптовая надбавка: 9_x000D_
Расчет за единицу: 1,66</t>
        </r>
      </text>
    </comment>
    <comment ref="J7" authorId="1" shapeId="0">
      <text>
        <r>
          <rPr>
            <sz val="10"/>
            <rFont val="Arial"/>
            <family val="2"/>
            <charset val="204"/>
          </rPr>
          <t>Примененные корректировки: _x000D_
НДС: 10_x000D_
Оптовая надбавка: 9_x000D_
Расчет за единицу: 1,66</t>
        </r>
      </text>
    </comment>
    <comment ref="J8" authorId="1" shapeId="0">
      <text>
        <r>
          <rPr>
            <sz val="10"/>
            <rFont val="Arial"/>
            <family val="2"/>
            <charset val="204"/>
          </rPr>
          <t>Примененные корректировки: _x000D_
НДС: 10_x000D_
Оптовая надбавка: 9_x000D_
Расчет за единицу: 1,66</t>
        </r>
      </text>
    </comment>
  </commentList>
</comments>
</file>

<file path=xl/comments2.xml><?xml version="1.0" encoding="utf-8"?>
<comments xmlns="http://schemas.openxmlformats.org/spreadsheetml/2006/main">
  <authors>
    <author xml:space="preserve"> </author>
  </authors>
  <commentList>
    <comment ref="J5" authorId="0" shapeId="0">
      <text>
        <r>
          <rPr>
            <b/>
            <sz val="9"/>
            <color indexed="8"/>
            <rFont val="Tahoma"/>
            <family val="2"/>
            <charset val="204"/>
          </rPr>
          <t xml:space="preserve"> Цена с вычетом НДС и надбавки. Не забудьте вычесть НДС и оптовую надбавку.</t>
        </r>
      </text>
    </comment>
  </commentList>
</comments>
</file>

<file path=xl/comments3.xml><?xml version="1.0" encoding="utf-8"?>
<comments xmlns="http://schemas.openxmlformats.org/spreadsheetml/2006/main">
  <authors>
    <author>Sergey</author>
  </authors>
  <commentList>
    <comment ref="O4" authorId="0" shapeId="0">
      <text>
        <r>
          <rPr>
            <sz val="12"/>
            <color indexed="81"/>
            <rFont val="Times New Roman"/>
            <family val="1"/>
            <charset val="204"/>
          </rPr>
          <t>Не забудьте учесть оптовую надбавку при обосновании НМЦК</t>
        </r>
      </text>
    </comment>
    <comment ref="P4" authorId="0" shapeId="0">
      <text>
        <r>
          <rPr>
            <sz val="12"/>
            <color indexed="81"/>
            <rFont val="Times New Roman"/>
            <family val="1"/>
            <charset val="204"/>
          </rPr>
          <t>Не забудьте учесть НДС при обосновании НМЦК</t>
        </r>
      </text>
    </comment>
  </commentList>
</comments>
</file>

<file path=xl/sharedStrings.xml><?xml version="1.0" encoding="utf-8"?>
<sst xmlns="http://schemas.openxmlformats.org/spreadsheetml/2006/main" count="140" uniqueCount="96">
  <si>
    <t>Метод сопоставимых рыночных цен*</t>
  </si>
  <si>
    <t>в соответствии с приказом МЗ РФ № 1064н от 19.12.2019</t>
  </si>
  <si>
    <t xml:space="preserve"> </t>
  </si>
  <si>
    <t>№ п/п</t>
  </si>
  <si>
    <t xml:space="preserve">МНН
</t>
  </si>
  <si>
    <t>Лек. форма</t>
  </si>
  <si>
    <t>Дозировка</t>
  </si>
  <si>
    <t>Информация из источников для обоснования цены</t>
  </si>
  <si>
    <t>Коэффициент вариации (%)</t>
  </si>
  <si>
    <t>Контракт</t>
  </si>
  <si>
    <t>Тип контракта</t>
  </si>
  <si>
    <t>ОКПД2/КТРУ</t>
  </si>
  <si>
    <t>Seldon.Price</t>
  </si>
  <si>
    <t>Тарифный метод*</t>
  </si>
  <si>
    <t>в соответствии с частью 8 статьи 22 Закона № 44-ФЗ о контрактной системе и статьей 60 Федерального закона от 12.04.2010 № 61-ФЗ</t>
  </si>
  <si>
    <t>МНН</t>
  </si>
  <si>
    <t>Торговое наименование</t>
  </si>
  <si>
    <t>№ РУ</t>
  </si>
  <si>
    <t>Количество в упаковке</t>
  </si>
  <si>
    <t>Дата регистрации цены</t>
  </si>
  <si>
    <t>Расчет средневзвешенной цены*</t>
  </si>
  <si>
    <t>Референтный метод*</t>
  </si>
  <si>
    <t>в соответствии с подпунктом "в" пункта 20 положения о единой государственной информационной системе в сфере здравоохранения, утвержденного ПП РФ от 05.05.2018 № 555</t>
  </si>
  <si>
    <t>Лекарственная форма</t>
  </si>
  <si>
    <t xml:space="preserve">Дозировка </t>
  </si>
  <si>
    <t>ЖНВЛП</t>
  </si>
  <si>
    <t>Период действия цены</t>
  </si>
  <si>
    <t>Количество потребительских единиц</t>
  </si>
  <si>
    <t>Референтная цена, руб. без НДС</t>
  </si>
  <si>
    <t>Количество (объем) продукции</t>
  </si>
  <si>
    <t>Единица измерения</t>
  </si>
  <si>
    <t>Наличие в лекарственном препарате наркотических или психотропных веществ</t>
  </si>
  <si>
    <t>Принадлежность препарата к перечню радиофармацевтических лекарственных средств</t>
  </si>
  <si>
    <t>Цена,  рассчитанная методом сопоставимых рыночных цен, руб.</t>
  </si>
  <si>
    <t>Минимальная цена, руб.</t>
  </si>
  <si>
    <t>Оптовая надбавка, %</t>
  </si>
  <si>
    <t>НДС, %</t>
  </si>
  <si>
    <t>Цена за ед.,с учетом надбавки и НДС, руб.</t>
  </si>
  <si>
    <t>Обоснование начальной</t>
  </si>
  <si>
    <t>(максимальной) цены контракта</t>
  </si>
  <si>
    <t>Укажите предмет контракта</t>
  </si>
  <si>
    <t>Основные характеристики объекта закупки</t>
  </si>
  <si>
    <t>Перечислите характеристики объекта</t>
  </si>
  <si>
    <t>Порядок определения начальной (максимальной) цены контракта при осуществлении закупок лекарственных препаратов для медицинского применения</t>
  </si>
  <si>
    <t>В соответствии с Приказом Министерства здравоохранения Российской Федерации от 19.12.2019 № 1064н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</si>
  <si>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Расчет НМЦК</t>
  </si>
  <si>
    <t>Работник контрактной службы (контрактный управляющий):</t>
  </si>
  <si>
    <t>Заполните должность</t>
  </si>
  <si>
    <t xml:space="preserve">________________ / ________________________________/ </t>
  </si>
  <si>
    <t xml:space="preserve"> подпись                                 расшифровка   </t>
  </si>
  <si>
    <t xml:space="preserve">Фактическая НМЦК (руб.) </t>
  </si>
  <si>
    <t xml:space="preserve">Округленная НМЦК (руб.) </t>
  </si>
  <si>
    <t xml:space="preserve">Обоснование начальной (максимальной) цены контракта* </t>
  </si>
  <si>
    <t>Количество из документа о приёмке</t>
  </si>
  <si>
    <t>Скорректированная цена за ед, руб.</t>
  </si>
  <si>
    <t xml:space="preserve">Средневзвешенная цена ед, руб.
</t>
  </si>
  <si>
    <t>Признак ЖНВЛП</t>
  </si>
  <si>
    <t>Средневзвешенная цена за ед, руб.</t>
  </si>
  <si>
    <t>Предельная цена за ед, руб.</t>
  </si>
  <si>
    <t>Референтная цена за ед, руб.</t>
  </si>
  <si>
    <t>Среднее квадратичное отклонение, руб.</t>
  </si>
  <si>
    <t>Лекарственная форма, дозировка, упаковка</t>
  </si>
  <si>
    <t>Владелец РУ/производитель</t>
  </si>
  <si>
    <t>Предельная цена за упаковку, руб.</t>
  </si>
  <si>
    <t xml:space="preserve">Округлённая предельная цена за ед, руб. </t>
  </si>
  <si>
    <t>Цена из документа о приёмке за упаковку, руб.</t>
  </si>
  <si>
    <t>Штрихкод</t>
  </si>
  <si>
    <t>Контракт/Коммерческое предложение</t>
  </si>
  <si>
    <t>Цена за единицу измерения, руб</t>
  </si>
  <si>
    <t>Скорректированная цена за ед. измерения, руб</t>
  </si>
  <si>
    <t>Средняя цена за ед. измерения, руб</t>
  </si>
  <si>
    <t>1</t>
  </si>
  <si>
    <t>РИСАНКИЗУМАБ</t>
  </si>
  <si>
    <t>РАСТВОР ДЛЯ ПОДКОЖНОГО ВВЕДЕНИЯ</t>
  </si>
  <si>
    <t>75 МГ/0.83 МЛ</t>
  </si>
  <si>
    <t>мл</t>
  </si>
  <si>
    <t>коммерческое предложение АО "Р-Фарм" № 6721 от 04.08.2026 г.</t>
  </si>
  <si>
    <t>коммерческое предложение ООО "Косма-фарма" № 26/578 от 04.08.2026 г.</t>
  </si>
  <si>
    <t>коммерческое предложение ООО "Медикастор" № 913/26 от 04.08.2026 г.</t>
  </si>
  <si>
    <t>*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</si>
  <si>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Создано в сервисе Seldon.Price.</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</si>
  <si>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</si>
  <si>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
  </si>
  <si>
    <t>* Референтный метод на основании значений цен на лекарственные средства, рассчитанные в единой государственной информационной системе в сфере здравоохранения. При обосновании с 1 января 2019 года НМЦК заказчику необходимо принимать за цену единицы планируемого к закупке лекарственного препарата минимальное значение из цен, рассчитанных им с одновременным применением всех методов, предусмотренных приказом МЗ РФ № 1064н. В связи с отсутствием референтной цены на закупаемый лекарственный препарат на дату формирования НМЦК, следует использовать минимальное из рассчитанных другими предусмотренными приказом № 1064н методами значение.</t>
  </si>
  <si>
    <t>Скайризи</t>
  </si>
  <si>
    <t>РАСТВОР ДЛЯ ПОДКОЖНОГО ВВЕДЕНИЯ (75 мг/0.83 мл)</t>
  </si>
  <si>
    <t>4606556005016</t>
  </si>
  <si>
    <t>ЛП-№(010018)-(РГ-RU)</t>
  </si>
  <si>
    <t>ООО ЭББВИ (ГЕРМАНИЯ)</t>
  </si>
  <si>
    <t>29.10.2025</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</si>
  <si>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</si>
  <si>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Да</t>
  </si>
  <si>
    <t>Нет</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</si>
  <si>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</si>
  <si>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</si>
  <si>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Обоснование НМЦК подготовлено 06.08.26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</si>
</sst>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2" formatCode="###,0\.00"/>
    <numFmt numFmtId="173" formatCode="0.0000"/>
    <numFmt numFmtId="174" formatCode="0.##"/>
  </numFmts>
  <fonts count="29" x14ac:knownFonts="1">
    <font>
      <sz val="10"/>
      <name val="Arial"/>
      <family val="2"/>
      <charset val="204"/>
    </font>
    <font>
      <sz val="10"/>
      <color indexed="9"/>
      <name val="Arial"/>
      <family val="2"/>
      <charset val="204"/>
    </font>
    <font>
      <b/>
      <sz val="10"/>
      <color indexed="8"/>
      <name val="Arial"/>
      <family val="2"/>
      <charset val="204"/>
    </font>
    <font>
      <sz val="10"/>
      <color indexed="10"/>
      <name val="Arial"/>
      <family val="2"/>
      <charset val="204"/>
    </font>
    <font>
      <b/>
      <sz val="10"/>
      <color indexed="9"/>
      <name val="Arial"/>
      <family val="2"/>
      <charset val="204"/>
    </font>
    <font>
      <i/>
      <sz val="10"/>
      <color indexed="23"/>
      <name val="Arial"/>
      <family val="2"/>
      <charset val="204"/>
    </font>
    <font>
      <sz val="10"/>
      <color indexed="17"/>
      <name val="Arial"/>
      <family val="2"/>
      <charset val="204"/>
    </font>
    <font>
      <sz val="18"/>
      <color indexed="8"/>
      <name val="Arial"/>
      <family val="2"/>
      <charset val="204"/>
    </font>
    <font>
      <sz val="12"/>
      <color indexed="8"/>
      <name val="Arial"/>
      <family val="2"/>
      <charset val="204"/>
    </font>
    <font>
      <b/>
      <sz val="24"/>
      <color indexed="8"/>
      <name val="Arial"/>
      <family val="2"/>
      <charset val="204"/>
    </font>
    <font>
      <sz val="10"/>
      <color indexed="19"/>
      <name val="Arial"/>
      <family val="2"/>
      <charset val="204"/>
    </font>
    <font>
      <sz val="10"/>
      <color indexed="63"/>
      <name val="Arial"/>
      <family val="2"/>
      <charset val="204"/>
    </font>
    <font>
      <sz val="11"/>
      <color indexed="8"/>
      <name val="Times New Roman"/>
      <family val="1"/>
      <charset val="204"/>
    </font>
    <font>
      <b/>
      <sz val="12"/>
      <color indexed="8"/>
      <name val="Times New Roman"/>
      <family val="1"/>
      <charset val="204"/>
    </font>
    <font>
      <sz val="12"/>
      <color indexed="8"/>
      <name val="Times New Roman"/>
      <family val="1"/>
      <charset val="204"/>
    </font>
    <font>
      <sz val="12"/>
      <color indexed="62"/>
      <name val="Times New Roman"/>
      <family val="1"/>
      <charset val="204"/>
    </font>
    <font>
      <b/>
      <sz val="9"/>
      <color indexed="8"/>
      <name val="Tahoma"/>
      <family val="2"/>
      <charset val="204"/>
    </font>
    <font>
      <sz val="12"/>
      <name val="Times New Roman"/>
      <family val="1"/>
      <charset val="204"/>
    </font>
    <font>
      <b/>
      <sz val="13"/>
      <color indexed="8"/>
      <name val="Times New Roman"/>
      <family val="1"/>
      <charset val="204"/>
    </font>
    <font>
      <sz val="10"/>
      <color indexed="8"/>
      <name val="Times New Roman"/>
      <family val="1"/>
      <charset val="204"/>
    </font>
    <font>
      <sz val="10"/>
      <name val="Arial"/>
      <family val="2"/>
      <charset val="204"/>
    </font>
    <font>
      <sz val="11"/>
      <color indexed="8"/>
      <name val="Calibri"/>
      <family val="2"/>
      <charset val="204"/>
    </font>
    <font>
      <b/>
      <sz val="24"/>
      <color indexed="8"/>
      <name val="Times New Roman"/>
      <family val="1"/>
      <charset val="204"/>
    </font>
    <font>
      <b/>
      <sz val="28"/>
      <color indexed="8"/>
      <name val="Times New Roman"/>
      <family val="1"/>
      <charset val="204"/>
    </font>
    <font>
      <u/>
      <sz val="12"/>
      <color indexed="53"/>
      <name val="Times New Roman"/>
      <family val="1"/>
      <charset val="204"/>
    </font>
    <font>
      <sz val="12"/>
      <color indexed="22"/>
      <name val="Times New Roman"/>
      <family val="1"/>
      <charset val="204"/>
    </font>
    <font>
      <i/>
      <sz val="10"/>
      <color indexed="23"/>
      <name val="Times New Roman"/>
      <family val="1"/>
      <charset val="204"/>
    </font>
    <font>
      <sz val="12"/>
      <color indexed="81"/>
      <name val="Times New Roman"/>
      <family val="1"/>
      <charset val="204"/>
    </font>
    <font>
      <i/>
      <sz val="10"/>
      <color rgb="FF808080"/>
      <name val="Times New Roman"/>
      <family val="1"/>
      <charset val="204"/>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12">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8">
    <xf numFmtId="0" fontId="0" fillId="0" borderId="0"/>
    <xf numFmtId="0" fontId="1" fillId="2"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2" fillId="0" borderId="0" applyNumberFormat="0" applyFill="0" applyBorder="0" applyAlignment="0" applyProtection="0"/>
    <xf numFmtId="0" fontId="3" fillId="5" borderId="0" applyNumberFormat="0" applyBorder="0" applyAlignment="0" applyProtection="0"/>
    <xf numFmtId="0" fontId="4" fillId="6" borderId="0" applyNumberFormat="0" applyBorder="0" applyAlignment="0" applyProtection="0"/>
    <xf numFmtId="0" fontId="21" fillId="0" borderId="0"/>
    <xf numFmtId="0" fontId="5" fillId="0" borderId="0" applyNumberFormat="0" applyFill="0" applyBorder="0" applyAlignment="0" applyProtection="0"/>
    <xf numFmtId="0" fontId="6" fillId="7" borderId="0" applyNumberForma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8" borderId="0" applyNumberFormat="0" applyBorder="0" applyAlignment="0" applyProtection="0"/>
    <xf numFmtId="0" fontId="11" fillId="8" borderId="1"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 fillId="0" borderId="0" applyNumberFormat="0" applyFill="0" applyBorder="0" applyAlignment="0" applyProtection="0"/>
  </cellStyleXfs>
  <cellXfs count="58">
    <xf numFmtId="0" fontId="0" fillId="0" borderId="0" xfId="0"/>
    <xf numFmtId="0" fontId="12" fillId="0" borderId="0" xfId="0" applyFont="1" applyAlignment="1"/>
    <xf numFmtId="4" fontId="12" fillId="0" borderId="0" xfId="0" applyNumberFormat="1" applyFont="1" applyAlignment="1"/>
    <xf numFmtId="0" fontId="13" fillId="0" borderId="0" xfId="0" applyFont="1" applyBorder="1" applyAlignment="1">
      <alignment horizontal="center" vertical="center"/>
    </xf>
    <xf numFmtId="4" fontId="14" fillId="0" borderId="0" xfId="0" applyNumberFormat="1" applyFont="1" applyAlignment="1"/>
    <xf numFmtId="0" fontId="14" fillId="0" borderId="0" xfId="0" applyFont="1" applyAlignment="1"/>
    <xf numFmtId="0" fontId="14" fillId="0" borderId="0" xfId="0" applyFont="1" applyAlignment="1">
      <alignment vertical="center"/>
    </xf>
    <xf numFmtId="0" fontId="14" fillId="0" borderId="0" xfId="0" applyFont="1" applyAlignment="1">
      <alignment vertical="top"/>
    </xf>
    <xf numFmtId="0" fontId="14" fillId="0" borderId="2" xfId="0" applyFont="1" applyBorder="1" applyAlignment="1">
      <alignment horizontal="center" vertical="center" wrapText="1" shrinkToFit="1"/>
    </xf>
    <xf numFmtId="0" fontId="12" fillId="0" borderId="0" xfId="0" applyFont="1" applyAlignment="1">
      <alignment horizontal="center" vertical="center"/>
    </xf>
    <xf numFmtId="0" fontId="14" fillId="0" borderId="2" xfId="0" applyNumberFormat="1" applyFont="1" applyBorder="1" applyAlignment="1">
      <alignment horizontal="center" vertical="center" wrapText="1"/>
    </xf>
    <xf numFmtId="172" fontId="15" fillId="0" borderId="2" xfId="0" applyNumberFormat="1" applyFont="1" applyBorder="1" applyAlignment="1">
      <alignment horizontal="center" vertical="center" wrapText="1"/>
    </xf>
    <xf numFmtId="0" fontId="17" fillId="0" borderId="0" xfId="0" applyFont="1" applyBorder="1" applyAlignment="1">
      <alignment horizontal="center" vertical="center"/>
    </xf>
    <xf numFmtId="0" fontId="13" fillId="0" borderId="0" xfId="0" applyFont="1" applyAlignment="1">
      <alignment horizontal="center" vertical="center"/>
    </xf>
    <xf numFmtId="4" fontId="13" fillId="0" borderId="0" xfId="0" applyNumberFormat="1" applyFont="1" applyAlignment="1">
      <alignment horizontal="center" vertical="center"/>
    </xf>
    <xf numFmtId="0" fontId="18" fillId="0" borderId="0" xfId="0" applyFont="1" applyAlignment="1">
      <alignment horizontal="center" vertical="center"/>
    </xf>
    <xf numFmtId="0" fontId="14" fillId="0" borderId="0" xfId="0" applyFont="1" applyAlignment="1">
      <alignment horizontal="center" vertical="center"/>
    </xf>
    <xf numFmtId="4" fontId="14" fillId="0" borderId="0" xfId="0" applyNumberFormat="1" applyFont="1" applyAlignment="1">
      <alignment horizontal="center" vertical="center"/>
    </xf>
    <xf numFmtId="0" fontId="19" fillId="0" borderId="0" xfId="0" applyFont="1" applyAlignment="1"/>
    <xf numFmtId="0" fontId="19" fillId="0" borderId="0" xfId="0" applyFont="1" applyAlignment="1">
      <alignment vertical="top"/>
    </xf>
    <xf numFmtId="0" fontId="19" fillId="0" borderId="0" xfId="0" applyFont="1" applyBorder="1" applyAlignment="1"/>
    <xf numFmtId="0" fontId="22" fillId="0" borderId="0" xfId="7" applyFont="1" applyAlignment="1">
      <alignment vertical="center"/>
    </xf>
    <xf numFmtId="0" fontId="12" fillId="0" borderId="0" xfId="7" applyFont="1"/>
    <xf numFmtId="0" fontId="21" fillId="0" borderId="0" xfId="7"/>
    <xf numFmtId="0" fontId="23" fillId="0" borderId="0" xfId="7" applyFont="1" applyAlignment="1">
      <alignment vertical="center"/>
    </xf>
    <xf numFmtId="0" fontId="24" fillId="0" borderId="0" xfId="7" applyFont="1" applyAlignment="1">
      <alignment vertical="center"/>
    </xf>
    <xf numFmtId="0" fontId="25" fillId="0" borderId="0" xfId="7" applyFont="1" applyAlignment="1">
      <alignment vertical="center"/>
    </xf>
    <xf numFmtId="0" fontId="13" fillId="0" borderId="0" xfId="7" applyFont="1" applyAlignment="1">
      <alignment vertical="center"/>
    </xf>
    <xf numFmtId="0" fontId="14" fillId="0" borderId="0" xfId="7" applyFont="1" applyAlignment="1">
      <alignment vertical="center"/>
    </xf>
    <xf numFmtId="0" fontId="26" fillId="0" borderId="0" xfId="7" applyFont="1" applyAlignment="1">
      <alignment vertical="center"/>
    </xf>
    <xf numFmtId="0" fontId="26" fillId="0" borderId="0" xfId="7" applyFont="1"/>
    <xf numFmtId="173" fontId="14" fillId="0" borderId="2" xfId="0" applyNumberFormat="1" applyFont="1" applyBorder="1" applyAlignment="1">
      <alignment horizontal="center" vertical="center" wrapText="1" shrinkToFit="1"/>
    </xf>
    <xf numFmtId="0" fontId="12" fillId="0" borderId="3" xfId="0" applyNumberFormat="1" applyFont="1" applyBorder="1" applyAlignment="1">
      <alignment vertical="center"/>
    </xf>
    <xf numFmtId="174" fontId="14" fillId="0" borderId="2" xfId="0" applyNumberFormat="1" applyFont="1" applyBorder="1" applyAlignment="1">
      <alignment horizontal="center" vertical="center" wrapText="1"/>
    </xf>
    <xf numFmtId="1" fontId="12" fillId="0" borderId="0" xfId="0" applyNumberFormat="1" applyFont="1" applyAlignment="1"/>
    <xf numFmtId="0" fontId="28" fillId="0" borderId="0" xfId="0" applyFont="1" applyAlignment="1">
      <alignment horizontal="left" vertical="top" wrapText="1"/>
    </xf>
    <xf numFmtId="4" fontId="12" fillId="0" borderId="0" xfId="0" applyNumberFormat="1" applyFont="1" applyAlignment="1"/>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4" fillId="0" borderId="0" xfId="0" applyFont="1" applyBorder="1" applyAlignment="1">
      <alignment horizontal="center" vertical="center"/>
    </xf>
    <xf numFmtId="0" fontId="14" fillId="0" borderId="2" xfId="0" applyFont="1" applyBorder="1" applyAlignment="1">
      <alignment horizontal="center" vertical="center" wrapText="1" shrinkToFit="1"/>
    </xf>
    <xf numFmtId="0" fontId="14" fillId="0" borderId="2" xfId="0" applyFont="1" applyBorder="1" applyAlignment="1">
      <alignment horizontal="center" vertical="center" wrapText="1"/>
    </xf>
    <xf numFmtId="0" fontId="14" fillId="0" borderId="2" xfId="0" applyNumberFormat="1" applyFont="1" applyBorder="1" applyAlignment="1">
      <alignment horizontal="center" vertical="center" wrapText="1"/>
    </xf>
    <xf numFmtId="174" fontId="14" fillId="0" borderId="2" xfId="0" applyNumberFormat="1" applyFont="1" applyBorder="1" applyAlignment="1">
      <alignment horizontal="center" vertical="center" wrapText="1"/>
    </xf>
    <xf numFmtId="0" fontId="12" fillId="0" borderId="0" xfId="0" applyFont="1" applyBorder="1" applyAlignment="1">
      <alignment horizontal="left" vertical="top" wrapText="1"/>
    </xf>
    <xf numFmtId="0" fontId="12" fillId="0" borderId="0" xfId="0" applyFont="1" applyAlignment="1"/>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3" fillId="0" borderId="0" xfId="0" applyFont="1" applyBorder="1" applyAlignment="1">
      <alignment horizontal="center" vertical="center"/>
    </xf>
    <xf numFmtId="0" fontId="17" fillId="0" borderId="0" xfId="0" applyFont="1" applyBorder="1" applyAlignment="1">
      <alignment horizontal="center" vertical="center"/>
    </xf>
    <xf numFmtId="0" fontId="14" fillId="0" borderId="9" xfId="0" applyFont="1" applyBorder="1" applyAlignment="1">
      <alignment horizontal="center" vertical="center" wrapText="1" shrinkToFit="1"/>
    </xf>
    <xf numFmtId="0" fontId="14" fillId="0" borderId="10"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0" fillId="0" borderId="0" xfId="0"/>
    <xf numFmtId="0" fontId="18" fillId="0" borderId="0" xfId="0" applyFont="1" applyBorder="1" applyAlignment="1">
      <alignment horizontal="center" vertical="center"/>
    </xf>
    <xf numFmtId="0" fontId="14" fillId="0" borderId="2" xfId="0" applyNumberFormat="1" applyFont="1" applyFill="1" applyBorder="1" applyAlignment="1">
      <alignment horizontal="center" vertical="center" wrapText="1"/>
    </xf>
    <xf numFmtId="4" fontId="14" fillId="0" borderId="2" xfId="0" applyNumberFormat="1" applyFont="1" applyBorder="1" applyAlignment="1">
      <alignment horizontal="center" vertical="center" wrapText="1"/>
    </xf>
  </cellXfs>
  <cellStyles count="18">
    <cellStyle name="Accent 1 1" xfId="1"/>
    <cellStyle name="Accent 2 1" xfId="2"/>
    <cellStyle name="Accent 3 1" xfId="3"/>
    <cellStyle name="Accent 4" xfId="4"/>
    <cellStyle name="Bad 1" xfId="5"/>
    <cellStyle name="Error 1" xfId="6"/>
    <cellStyle name="Excel Built-in Normal" xfId="7"/>
    <cellStyle name="Footnote 1" xfId="8"/>
    <cellStyle name="Good 1" xfId="9"/>
    <cellStyle name="Heading 1 1" xfId="10"/>
    <cellStyle name="Heading 2 1" xfId="11"/>
    <cellStyle name="Heading 3" xfId="12"/>
    <cellStyle name="Neutral 1" xfId="13"/>
    <cellStyle name="Note 1" xfId="14"/>
    <cellStyle name="Status 1" xfId="15"/>
    <cellStyle name="Text 1" xfId="16"/>
    <cellStyle name="Warning 1" xfId="17"/>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F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1971675</xdr:colOff>
      <xdr:row>12</xdr:row>
      <xdr:rowOff>28575</xdr:rowOff>
    </xdr:to>
    <xdr:pic>
      <xdr:nvPicPr>
        <xdr:cNvPr id="3075"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3943350"/>
          <a:ext cx="19716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price.myseldon.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hyperlink" Target="https://price.myseldon.com/"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hyperlink" Target="https://price.myseldon.com/" TargetMode="Externa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hyperlink" Target="https://price.myseldon.com/"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price.myseldon.com/" TargetMode="Externa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23"/>
  <sheetViews>
    <sheetView workbookViewId="0">
      <selection activeCell="B15" sqref="B15"/>
    </sheetView>
  </sheetViews>
  <sheetFormatPr defaultRowHeight="12.75" x14ac:dyDescent="0.2"/>
  <sheetData>
    <row r="1" spans="2:21" ht="30" x14ac:dyDescent="0.25">
      <c r="B1" s="21" t="s">
        <v>38</v>
      </c>
      <c r="C1" s="22"/>
      <c r="D1" s="22"/>
      <c r="E1" s="22"/>
      <c r="F1" s="22"/>
      <c r="G1" s="22"/>
      <c r="H1" s="23"/>
      <c r="I1" s="23"/>
      <c r="J1" s="23"/>
      <c r="K1" s="23"/>
      <c r="L1" s="23"/>
      <c r="M1" s="23"/>
      <c r="N1" s="23"/>
      <c r="O1" s="23"/>
      <c r="P1" s="23"/>
      <c r="Q1" s="23"/>
      <c r="R1" s="23"/>
      <c r="S1" s="23"/>
      <c r="T1" s="23"/>
      <c r="U1" s="23"/>
    </row>
    <row r="2" spans="2:21" ht="30" x14ac:dyDescent="0.25">
      <c r="B2" s="21" t="s">
        <v>39</v>
      </c>
      <c r="C2" s="22"/>
      <c r="D2" s="22"/>
      <c r="E2" s="22"/>
      <c r="F2" s="22"/>
      <c r="G2" s="22"/>
      <c r="H2" s="23"/>
      <c r="I2" s="23"/>
      <c r="J2" s="23"/>
      <c r="K2" s="23"/>
      <c r="L2" s="23"/>
      <c r="M2" s="23"/>
      <c r="N2" s="23"/>
      <c r="O2" s="23"/>
      <c r="P2" s="23"/>
      <c r="Q2" s="23"/>
      <c r="R2" s="23"/>
      <c r="S2" s="23"/>
      <c r="T2" s="23"/>
      <c r="U2" s="23"/>
    </row>
    <row r="3" spans="2:21" ht="34.5" x14ac:dyDescent="0.25">
      <c r="B3" s="24"/>
      <c r="C3" s="22"/>
      <c r="D3" s="22"/>
      <c r="E3" s="22"/>
      <c r="F3" s="22"/>
      <c r="G3" s="22"/>
      <c r="H3" s="23"/>
      <c r="I3" s="23"/>
      <c r="J3" s="23"/>
      <c r="K3" s="23"/>
      <c r="L3" s="23"/>
      <c r="M3" s="23"/>
      <c r="N3" s="23"/>
      <c r="O3" s="23"/>
      <c r="P3" s="23"/>
      <c r="Q3" s="23"/>
      <c r="R3" s="23"/>
      <c r="S3" s="23"/>
      <c r="T3" s="23"/>
      <c r="U3" s="23"/>
    </row>
    <row r="4" spans="2:21" ht="15.75" x14ac:dyDescent="0.25">
      <c r="B4" s="25" t="s">
        <v>40</v>
      </c>
      <c r="C4" s="22"/>
      <c r="D4" s="22"/>
      <c r="E4" s="22"/>
      <c r="F4" s="22"/>
      <c r="G4" s="22"/>
      <c r="H4" s="23"/>
      <c r="I4" s="23"/>
      <c r="J4" s="23"/>
      <c r="K4" s="23"/>
      <c r="L4" s="23"/>
      <c r="M4" s="23"/>
      <c r="N4" s="23"/>
      <c r="O4" s="23"/>
      <c r="P4" s="23"/>
      <c r="Q4" s="23"/>
      <c r="R4" s="23"/>
      <c r="S4" s="23"/>
      <c r="T4" s="23"/>
      <c r="U4" s="23"/>
    </row>
    <row r="5" spans="2:21" ht="15.75" x14ac:dyDescent="0.25">
      <c r="B5" s="26"/>
      <c r="C5" s="22"/>
      <c r="D5" s="22"/>
      <c r="E5" s="22"/>
      <c r="F5" s="22"/>
      <c r="G5" s="22"/>
      <c r="H5" s="23"/>
      <c r="I5" s="23"/>
      <c r="J5" s="23"/>
      <c r="K5" s="23"/>
      <c r="L5" s="23"/>
      <c r="M5" s="23"/>
      <c r="N5" s="23"/>
      <c r="O5" s="23"/>
      <c r="P5" s="23"/>
      <c r="Q5" s="23"/>
      <c r="R5" s="23"/>
      <c r="S5" s="23"/>
      <c r="T5" s="23"/>
      <c r="U5" s="23"/>
    </row>
    <row r="6" spans="2:21" ht="15.75" x14ac:dyDescent="0.25">
      <c r="B6" s="27" t="s">
        <v>41</v>
      </c>
      <c r="C6" s="22"/>
      <c r="D6" s="22"/>
      <c r="E6" s="22"/>
      <c r="F6" s="22"/>
      <c r="G6" s="22"/>
      <c r="H6" s="23"/>
      <c r="I6" s="23"/>
      <c r="J6" s="23"/>
      <c r="K6" s="23"/>
      <c r="L6" s="23"/>
      <c r="M6" s="23"/>
      <c r="N6" s="23"/>
      <c r="O6" s="23"/>
      <c r="P6" s="23"/>
      <c r="Q6" s="23"/>
      <c r="R6" s="23"/>
      <c r="S6" s="23"/>
      <c r="T6" s="23"/>
      <c r="U6" s="23"/>
    </row>
    <row r="7" spans="2:21" ht="15.75" x14ac:dyDescent="0.25">
      <c r="B7" s="25" t="s">
        <v>42</v>
      </c>
      <c r="C7" s="22"/>
      <c r="D7" s="22"/>
      <c r="E7" s="22"/>
      <c r="F7" s="22"/>
      <c r="G7" s="22"/>
      <c r="H7" s="23"/>
      <c r="I7" s="23"/>
      <c r="J7" s="23"/>
      <c r="K7" s="23"/>
      <c r="L7" s="23"/>
      <c r="M7" s="23"/>
      <c r="N7" s="23"/>
      <c r="O7" s="23"/>
      <c r="P7" s="23"/>
      <c r="Q7" s="23"/>
      <c r="R7" s="23"/>
      <c r="S7" s="23"/>
      <c r="T7" s="23"/>
      <c r="U7" s="23"/>
    </row>
    <row r="8" spans="2:21" ht="15.75" x14ac:dyDescent="0.25">
      <c r="B8" s="26"/>
      <c r="C8" s="22"/>
      <c r="D8" s="22"/>
      <c r="E8" s="22"/>
      <c r="F8" s="22"/>
      <c r="G8" s="22"/>
      <c r="H8" s="23"/>
      <c r="I8" s="23"/>
      <c r="J8" s="23"/>
      <c r="K8" s="23"/>
      <c r="L8" s="23"/>
      <c r="M8" s="23"/>
      <c r="N8" s="23"/>
      <c r="O8" s="23"/>
      <c r="P8" s="23"/>
      <c r="Q8" s="23"/>
      <c r="R8" s="23"/>
      <c r="S8" s="23"/>
      <c r="T8" s="23"/>
      <c r="U8" s="23"/>
    </row>
    <row r="9" spans="2:21" ht="15.75" x14ac:dyDescent="0.25">
      <c r="B9" s="27" t="s">
        <v>43</v>
      </c>
      <c r="C9" s="22"/>
      <c r="D9" s="22"/>
      <c r="E9" s="22"/>
      <c r="F9" s="22"/>
      <c r="G9" s="22"/>
      <c r="H9" s="23"/>
      <c r="I9" s="23"/>
      <c r="J9" s="23"/>
      <c r="K9" s="23"/>
      <c r="L9" s="23"/>
      <c r="M9" s="23"/>
      <c r="N9" s="23"/>
      <c r="O9" s="23"/>
      <c r="P9" s="23"/>
      <c r="Q9" s="23"/>
      <c r="R9" s="23"/>
      <c r="S9" s="23"/>
      <c r="T9" s="23"/>
      <c r="U9" s="23"/>
    </row>
    <row r="10" spans="2:21" x14ac:dyDescent="0.2">
      <c r="B10" s="35" t="s">
        <v>44</v>
      </c>
      <c r="C10" s="35"/>
      <c r="D10" s="35"/>
      <c r="E10" s="35"/>
      <c r="F10" s="35"/>
      <c r="G10" s="35"/>
      <c r="H10" s="35"/>
      <c r="I10" s="35"/>
      <c r="J10" s="35"/>
      <c r="K10" s="35"/>
      <c r="L10" s="35"/>
      <c r="M10" s="35"/>
      <c r="N10" s="35"/>
      <c r="O10" s="35"/>
      <c r="P10" s="35"/>
      <c r="Q10" s="35"/>
      <c r="R10" s="35"/>
      <c r="S10" s="35"/>
      <c r="T10" s="35"/>
      <c r="U10" s="35"/>
    </row>
    <row r="11" spans="2:21" x14ac:dyDescent="0.2">
      <c r="B11" s="35"/>
      <c r="C11" s="35"/>
      <c r="D11" s="35"/>
      <c r="E11" s="35"/>
      <c r="F11" s="35"/>
      <c r="G11" s="35"/>
      <c r="H11" s="35"/>
      <c r="I11" s="35"/>
      <c r="J11" s="35"/>
      <c r="K11" s="35"/>
      <c r="L11" s="35"/>
      <c r="M11" s="35"/>
      <c r="N11" s="35"/>
      <c r="O11" s="35"/>
      <c r="P11" s="35"/>
      <c r="Q11" s="35"/>
      <c r="R11" s="35"/>
      <c r="S11" s="35"/>
      <c r="T11" s="35"/>
      <c r="U11" s="35"/>
    </row>
    <row r="12" spans="2:21" ht="15" x14ac:dyDescent="0.25">
      <c r="B12" s="23"/>
      <c r="C12" s="23"/>
      <c r="D12" s="23"/>
      <c r="E12" s="23"/>
      <c r="F12" s="23"/>
      <c r="G12" s="23"/>
      <c r="H12" s="23"/>
      <c r="I12" s="23"/>
      <c r="J12" s="23"/>
      <c r="K12" s="23"/>
      <c r="L12" s="23"/>
      <c r="M12" s="23"/>
      <c r="N12" s="23"/>
      <c r="O12" s="23"/>
      <c r="P12" s="23"/>
      <c r="Q12" s="23"/>
      <c r="R12" s="23"/>
      <c r="S12" s="23"/>
      <c r="T12" s="23"/>
      <c r="U12" s="23"/>
    </row>
    <row r="13" spans="2:21" ht="15" x14ac:dyDescent="0.25">
      <c r="B13" s="23"/>
      <c r="C13" s="23"/>
      <c r="D13" s="23"/>
      <c r="E13" s="23"/>
      <c r="F13" s="23"/>
      <c r="G13" s="23"/>
      <c r="H13" s="23"/>
      <c r="I13" s="23"/>
      <c r="J13" s="23"/>
      <c r="K13" s="23"/>
      <c r="L13" s="23"/>
      <c r="M13" s="23"/>
      <c r="N13" s="23"/>
      <c r="O13" s="23"/>
      <c r="P13" s="23"/>
      <c r="Q13" s="23"/>
      <c r="R13" s="23"/>
      <c r="S13" s="23"/>
      <c r="T13" s="23"/>
      <c r="U13" s="23"/>
    </row>
    <row r="14" spans="2:21" ht="15.75" x14ac:dyDescent="0.25">
      <c r="B14" s="27" t="s">
        <v>45</v>
      </c>
      <c r="C14" s="22"/>
      <c r="D14" s="22"/>
      <c r="E14" s="22"/>
      <c r="F14" s="22"/>
      <c r="G14" s="22"/>
      <c r="H14" s="23"/>
      <c r="I14" s="23"/>
      <c r="J14" s="23"/>
      <c r="K14" s="23"/>
      <c r="L14" s="23"/>
      <c r="M14" s="23"/>
      <c r="N14" s="23"/>
      <c r="O14" s="23"/>
      <c r="P14" s="23"/>
      <c r="Q14" s="23"/>
      <c r="R14" s="23"/>
      <c r="S14" s="23"/>
      <c r="T14" s="23"/>
      <c r="U14" s="23"/>
    </row>
    <row r="15" spans="2:21" ht="15" x14ac:dyDescent="0.25">
      <c r="B15" s="32">
        <f>(ROUND(SUM('ИТОГОВАЯ НМЦК'!S5:'ИТОГОВАЯ НМЦК'!S5),2))</f>
        <v>284558.23</v>
      </c>
      <c r="C15" s="22"/>
      <c r="D15" s="22"/>
      <c r="E15" s="22"/>
      <c r="F15" s="22"/>
      <c r="G15" s="22"/>
      <c r="H15" s="23"/>
      <c r="I15" s="23"/>
      <c r="J15" s="23"/>
      <c r="K15" s="23"/>
      <c r="L15" s="23"/>
      <c r="M15" s="23"/>
      <c r="N15" s="23"/>
      <c r="O15" s="23"/>
      <c r="P15" s="23"/>
      <c r="Q15" s="23"/>
      <c r="R15" s="23"/>
      <c r="S15" s="23"/>
      <c r="T15" s="23"/>
      <c r="U15" s="23"/>
    </row>
    <row r="16" spans="2:21" ht="15.75" x14ac:dyDescent="0.25">
      <c r="B16" s="28"/>
      <c r="C16" s="22"/>
      <c r="D16" s="22"/>
      <c r="E16" s="22"/>
      <c r="F16" s="22"/>
      <c r="G16" s="22"/>
      <c r="H16" s="23"/>
      <c r="I16" s="23"/>
      <c r="J16" s="23"/>
      <c r="K16" s="23"/>
      <c r="L16" s="23"/>
      <c r="M16" s="23"/>
      <c r="N16" s="23"/>
      <c r="O16" s="23"/>
      <c r="P16" s="23"/>
      <c r="Q16" s="23"/>
      <c r="R16" s="23"/>
      <c r="S16" s="23"/>
      <c r="T16" s="23"/>
      <c r="U16" s="23"/>
    </row>
    <row r="17" spans="2:21" ht="15.75" x14ac:dyDescent="0.25">
      <c r="B17" s="27" t="s">
        <v>95</v>
      </c>
      <c r="C17" s="22"/>
      <c r="D17" s="22"/>
      <c r="E17" s="22"/>
      <c r="F17" s="22"/>
      <c r="G17" s="22"/>
      <c r="H17" s="23"/>
      <c r="I17" s="23"/>
      <c r="J17" s="23"/>
      <c r="K17" s="23"/>
      <c r="L17" s="23"/>
      <c r="M17" s="23"/>
      <c r="N17" s="23"/>
      <c r="O17" s="23"/>
      <c r="P17" s="23"/>
      <c r="Q17" s="23"/>
      <c r="R17" s="23"/>
      <c r="S17" s="23"/>
      <c r="T17" s="23"/>
      <c r="U17" s="23"/>
    </row>
    <row r="18" spans="2:21" ht="15.75" x14ac:dyDescent="0.25">
      <c r="B18" s="27"/>
      <c r="C18" s="22"/>
      <c r="D18" s="22"/>
      <c r="E18" s="22"/>
      <c r="F18" s="22"/>
      <c r="G18" s="22"/>
      <c r="H18" s="23"/>
      <c r="I18" s="23"/>
      <c r="J18" s="23"/>
      <c r="K18" s="23"/>
      <c r="L18" s="23"/>
      <c r="M18" s="23"/>
      <c r="N18" s="23"/>
      <c r="O18" s="23"/>
      <c r="P18" s="23"/>
      <c r="Q18" s="23"/>
      <c r="R18" s="23"/>
      <c r="S18" s="23"/>
      <c r="T18" s="23"/>
      <c r="U18" s="23"/>
    </row>
    <row r="19" spans="2:21" ht="15.75" x14ac:dyDescent="0.25">
      <c r="B19" s="28" t="s">
        <v>46</v>
      </c>
      <c r="C19" s="22"/>
      <c r="D19" s="22"/>
      <c r="E19" s="22"/>
      <c r="F19" s="22"/>
      <c r="G19" s="22"/>
      <c r="H19" s="23"/>
      <c r="I19" s="23"/>
      <c r="J19" s="23"/>
      <c r="K19" s="23"/>
      <c r="L19" s="23"/>
      <c r="M19" s="23"/>
      <c r="N19" s="23"/>
      <c r="O19" s="23"/>
      <c r="P19" s="23"/>
      <c r="Q19" s="23"/>
      <c r="R19" s="23"/>
      <c r="S19" s="23"/>
      <c r="T19" s="23"/>
      <c r="U19" s="23"/>
    </row>
    <row r="20" spans="2:21" ht="15.75" x14ac:dyDescent="0.25">
      <c r="B20" s="25" t="s">
        <v>47</v>
      </c>
      <c r="C20" s="22"/>
      <c r="D20" s="22"/>
      <c r="E20" s="22"/>
      <c r="F20" s="22"/>
      <c r="G20" s="22"/>
      <c r="H20" s="23"/>
      <c r="I20" s="23"/>
      <c r="J20" s="23"/>
      <c r="K20" s="23"/>
      <c r="L20" s="23"/>
      <c r="M20" s="23"/>
      <c r="N20" s="23"/>
      <c r="O20" s="23"/>
      <c r="P20" s="23"/>
      <c r="Q20" s="23"/>
      <c r="R20" s="23"/>
      <c r="S20" s="23"/>
      <c r="T20" s="23"/>
      <c r="U20" s="23"/>
    </row>
    <row r="21" spans="2:21" ht="15.75" x14ac:dyDescent="0.25">
      <c r="B21" s="25"/>
      <c r="C21" s="22"/>
      <c r="D21" s="22"/>
      <c r="E21" s="22"/>
      <c r="F21" s="22"/>
      <c r="G21" s="22"/>
      <c r="H21" s="23"/>
      <c r="I21" s="23"/>
      <c r="J21" s="23"/>
      <c r="K21" s="23"/>
      <c r="L21" s="23"/>
      <c r="M21" s="23"/>
      <c r="N21" s="23"/>
      <c r="O21" s="23"/>
      <c r="P21" s="23"/>
      <c r="Q21" s="23"/>
      <c r="R21" s="23"/>
      <c r="S21" s="23"/>
      <c r="T21" s="23"/>
      <c r="U21" s="23"/>
    </row>
    <row r="22" spans="2:21" ht="15" x14ac:dyDescent="0.25">
      <c r="B22" s="29" t="s">
        <v>48</v>
      </c>
      <c r="C22" s="22"/>
      <c r="D22" s="22"/>
      <c r="E22" s="22"/>
      <c r="F22" s="22"/>
      <c r="G22" s="22"/>
      <c r="H22" s="23"/>
      <c r="I22" s="23"/>
      <c r="J22" s="23"/>
      <c r="K22" s="23"/>
      <c r="L22" s="23"/>
      <c r="M22" s="23"/>
      <c r="N22" s="23"/>
      <c r="O22" s="23"/>
      <c r="P22" s="23"/>
      <c r="Q22" s="23"/>
      <c r="R22" s="23"/>
      <c r="S22" s="23"/>
      <c r="T22" s="23"/>
      <c r="U22" s="23"/>
    </row>
    <row r="23" spans="2:21" ht="15" x14ac:dyDescent="0.25">
      <c r="B23" s="30" t="s">
        <v>49</v>
      </c>
      <c r="C23" s="22"/>
      <c r="D23" s="22"/>
      <c r="E23" s="22"/>
      <c r="F23" s="22"/>
      <c r="G23" s="22"/>
      <c r="H23" s="23"/>
      <c r="I23" s="23"/>
      <c r="J23" s="23"/>
      <c r="K23" s="23"/>
      <c r="L23" s="23"/>
      <c r="M23" s="23"/>
      <c r="N23" s="23"/>
      <c r="O23" s="23"/>
      <c r="P23" s="23"/>
      <c r="Q23" s="23"/>
      <c r="R23" s="23"/>
      <c r="S23" s="23"/>
      <c r="T23" s="23"/>
      <c r="U23" s="23"/>
    </row>
  </sheetData>
  <mergeCells count="1">
    <mergeCell ref="B10:U11"/>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P26"/>
  <sheetViews>
    <sheetView workbookViewId="0">
      <selection sqref="A1:M1"/>
    </sheetView>
  </sheetViews>
  <sheetFormatPr defaultColWidth="10" defaultRowHeight="15" x14ac:dyDescent="0.25"/>
  <cols>
    <col min="1" max="1" width="5.140625" style="1" customWidth="1"/>
    <col min="2" max="2" width="31.5703125" style="1" customWidth="1"/>
    <col min="3" max="3" width="50" style="1" customWidth="1"/>
    <col min="4" max="4" width="12.7109375" style="1" customWidth="1"/>
    <col min="5" max="5" width="18.140625" style="1" customWidth="1"/>
    <col min="6" max="8" width="23.7109375" style="1" customWidth="1"/>
    <col min="9" max="9" width="15.85546875" style="1" customWidth="1"/>
    <col min="10" max="10" width="20.28515625" style="1" customWidth="1"/>
    <col min="11" max="11" width="16.85546875" style="1" customWidth="1"/>
    <col min="12" max="12" width="14" style="1" customWidth="1"/>
    <col min="13" max="13" width="15.5703125" style="1" customWidth="1"/>
    <col min="14" max="15" width="10.42578125" style="2" customWidth="1"/>
    <col min="16" max="250" width="9.5703125" style="1" customWidth="1"/>
  </cols>
  <sheetData>
    <row r="1" spans="1:250" ht="15.75" x14ac:dyDescent="0.25">
      <c r="A1" s="37" t="s">
        <v>0</v>
      </c>
      <c r="B1" s="38"/>
      <c r="C1" s="38"/>
      <c r="D1" s="38"/>
      <c r="E1" s="38"/>
      <c r="F1" s="38"/>
      <c r="G1" s="38"/>
      <c r="H1" s="38"/>
      <c r="I1" s="38"/>
      <c r="J1" s="38"/>
      <c r="K1" s="38"/>
      <c r="L1" s="38"/>
      <c r="M1" s="39"/>
      <c r="N1" s="4"/>
    </row>
    <row r="2" spans="1:250" ht="15.75" x14ac:dyDescent="0.25">
      <c r="A2" s="40" t="s">
        <v>1</v>
      </c>
      <c r="B2" s="40"/>
      <c r="C2" s="40"/>
      <c r="D2" s="40"/>
      <c r="E2" s="40"/>
      <c r="F2" s="40"/>
      <c r="G2" s="40"/>
      <c r="H2" s="40"/>
      <c r="I2" s="40"/>
      <c r="J2" s="40"/>
      <c r="K2" s="40"/>
      <c r="L2" s="40"/>
      <c r="M2" s="40"/>
      <c r="N2" s="4"/>
    </row>
    <row r="3" spans="1:250" ht="15.75" x14ac:dyDescent="0.25">
      <c r="A3" s="5" t="s">
        <v>2</v>
      </c>
      <c r="B3" s="6"/>
      <c r="C3" s="7"/>
      <c r="D3" s="7"/>
      <c r="E3" s="7"/>
      <c r="F3" s="5"/>
      <c r="G3" s="5"/>
      <c r="H3" s="5"/>
      <c r="I3" s="5"/>
      <c r="J3" s="5"/>
      <c r="L3" s="5"/>
      <c r="M3" s="5"/>
      <c r="N3" s="4"/>
    </row>
    <row r="4" spans="1:250" ht="30.6" customHeight="1" x14ac:dyDescent="0.25">
      <c r="A4" s="41" t="s">
        <v>3</v>
      </c>
      <c r="B4" s="41" t="s">
        <v>4</v>
      </c>
      <c r="C4" s="41" t="s">
        <v>23</v>
      </c>
      <c r="D4" s="41" t="s">
        <v>6</v>
      </c>
      <c r="E4" s="41" t="s">
        <v>30</v>
      </c>
      <c r="F4" s="41" t="s">
        <v>7</v>
      </c>
      <c r="G4" s="41"/>
      <c r="H4" s="41"/>
      <c r="I4" s="41"/>
      <c r="J4" s="41"/>
      <c r="K4" s="42" t="s">
        <v>70</v>
      </c>
      <c r="L4" s="42" t="s">
        <v>60</v>
      </c>
      <c r="M4" s="41" t="s">
        <v>8</v>
      </c>
      <c r="N4" s="36"/>
    </row>
    <row r="5" spans="1:250" ht="67.5" customHeight="1" x14ac:dyDescent="0.25">
      <c r="A5" s="41"/>
      <c r="B5" s="41"/>
      <c r="C5" s="41"/>
      <c r="D5" s="41"/>
      <c r="E5" s="41"/>
      <c r="F5" s="8" t="s">
        <v>67</v>
      </c>
      <c r="G5" s="8" t="s">
        <v>10</v>
      </c>
      <c r="H5" s="9" t="s">
        <v>11</v>
      </c>
      <c r="I5" s="8" t="s">
        <v>68</v>
      </c>
      <c r="J5" s="8" t="s">
        <v>69</v>
      </c>
      <c r="K5" s="42"/>
      <c r="L5" s="42"/>
      <c r="M5" s="41"/>
      <c r="N5" s="36"/>
    </row>
    <row r="6" spans="1:250" ht="48" customHeight="1" x14ac:dyDescent="0.25">
      <c r="A6" s="43" t="s">
        <v>71</v>
      </c>
      <c r="B6" s="43" t="s">
        <v>72</v>
      </c>
      <c r="C6" s="10" t="s">
        <v>73</v>
      </c>
      <c r="D6" s="10" t="s">
        <v>74</v>
      </c>
      <c r="E6" s="10" t="s">
        <v>75</v>
      </c>
      <c r="F6" s="11" t="s">
        <v>76</v>
      </c>
      <c r="G6" s="10"/>
      <c r="H6" s="10"/>
      <c r="I6" s="10">
        <v>40001.019999999997</v>
      </c>
      <c r="J6" s="10">
        <v>20097.581300000002</v>
      </c>
      <c r="K6" s="44">
        <v>20424.239099999999</v>
      </c>
      <c r="L6" s="44">
        <v>283.14530000000002</v>
      </c>
      <c r="M6" s="43">
        <v>1.3863000000000001</v>
      </c>
      <c r="O6" s="1"/>
      <c r="IP6"/>
    </row>
    <row r="7" spans="1:250" ht="48" customHeight="1" x14ac:dyDescent="0.25">
      <c r="A7" s="43"/>
      <c r="B7" s="43"/>
      <c r="C7" s="10" t="s">
        <v>73</v>
      </c>
      <c r="D7" s="10" t="s">
        <v>74</v>
      </c>
      <c r="E7" s="10" t="s">
        <v>75</v>
      </c>
      <c r="F7" s="11" t="s">
        <v>77</v>
      </c>
      <c r="G7" s="10"/>
      <c r="H7" s="10"/>
      <c r="I7" s="10">
        <v>40952.519999999997</v>
      </c>
      <c r="J7" s="10">
        <v>20575.640299999999</v>
      </c>
      <c r="K7" s="44"/>
      <c r="L7" s="44"/>
      <c r="M7" s="43"/>
    </row>
    <row r="8" spans="1:250" ht="48" customHeight="1" x14ac:dyDescent="0.25">
      <c r="A8" s="43"/>
      <c r="B8" s="43" t="s">
        <v>12</v>
      </c>
      <c r="C8" s="10" t="s">
        <v>73</v>
      </c>
      <c r="D8" s="10" t="s">
        <v>74</v>
      </c>
      <c r="E8" s="10" t="s">
        <v>75</v>
      </c>
      <c r="F8" s="11" t="s">
        <v>78</v>
      </c>
      <c r="G8" s="10"/>
      <c r="H8" s="10"/>
      <c r="I8" s="10">
        <v>41000</v>
      </c>
      <c r="J8" s="10">
        <v>20599.495599999998</v>
      </c>
      <c r="K8" s="44"/>
      <c r="L8" s="44"/>
      <c r="M8" s="43"/>
    </row>
    <row r="9" spans="1:250" ht="16.350000000000001" customHeight="1" x14ac:dyDescent="0.25"/>
    <row r="11" spans="1:250" ht="60" customHeight="1" x14ac:dyDescent="0.25">
      <c r="B11" s="45" t="s">
        <v>79</v>
      </c>
      <c r="C11" s="46"/>
      <c r="D11" s="46"/>
      <c r="E11" s="46"/>
      <c r="F11" s="46"/>
      <c r="G11" s="46"/>
      <c r="H11" s="46"/>
      <c r="I11" s="46"/>
      <c r="J11" s="46"/>
      <c r="K11" s="46"/>
      <c r="L11" s="46"/>
    </row>
    <row r="13" spans="1:250" x14ac:dyDescent="0.25">
      <c r="B13" s="1" t="s">
        <v>80</v>
      </c>
    </row>
    <row r="26" spans="3:3" x14ac:dyDescent="0.25">
      <c r="C26" s="34"/>
    </row>
  </sheetData>
  <sheetProtection selectLockedCells="1" selectUnlockedCells="1"/>
  <mergeCells count="18">
    <mergeCell ref="B11:L11"/>
    <mergeCell ref="M4:M5"/>
    <mergeCell ref="E4:E5"/>
    <mergeCell ref="A6:A8"/>
    <mergeCell ref="B6:B8"/>
    <mergeCell ref="K6:K8"/>
    <mergeCell ref="L6:L8"/>
    <mergeCell ref="M6:M8"/>
    <mergeCell ref="N4:N5"/>
    <mergeCell ref="A1:M1"/>
    <mergeCell ref="A2:M2"/>
    <mergeCell ref="A4:A5"/>
    <mergeCell ref="B4:B5"/>
    <mergeCell ref="C4:C5"/>
    <mergeCell ref="D4:D5"/>
    <mergeCell ref="F4:J4"/>
    <mergeCell ref="K4:K5"/>
    <mergeCell ref="L4:L5"/>
  </mergeCells>
  <hyperlinks>
    <hyperlink ref="B13" r:id="rId1" display="url"/>
  </hyperlinks>
  <printOptions horizontalCentered="1" verticalCentered="1"/>
  <pageMargins left="0.70833333333333337" right="0.70833333333333337" top="1.023611111111111" bottom="0.39374999999999999" header="0.51180555555555551" footer="0.51180555555555551"/>
  <pageSetup paperSize="9" firstPageNumber="0" fitToHeight="0" pageOrder="overThenDown" orientation="landscape" horizontalDpi="300" verticalDpi="300" r:id="rId2"/>
  <headerFooter alignWithMargins="0"/>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
  <sheetViews>
    <sheetView workbookViewId="0">
      <selection sqref="A1:M1"/>
    </sheetView>
  </sheetViews>
  <sheetFormatPr defaultColWidth="11" defaultRowHeight="12.75" x14ac:dyDescent="0.2"/>
  <cols>
    <col min="1" max="1" width="7.140625" customWidth="1"/>
    <col min="2" max="3" width="20.5703125" customWidth="1"/>
    <col min="4" max="4" width="23.85546875" customWidth="1"/>
    <col min="5" max="5" width="40.140625" customWidth="1"/>
    <col min="6" max="6" width="26.42578125" customWidth="1"/>
    <col min="7" max="7" width="28.5703125" customWidth="1"/>
    <col min="8" max="8" width="33.85546875" customWidth="1"/>
    <col min="9" max="9" width="16.28515625" customWidth="1"/>
    <col min="10" max="10" width="16.7109375" customWidth="1"/>
    <col min="11" max="11" width="12.5703125" customWidth="1"/>
    <col min="12" max="12" width="14.7109375" customWidth="1"/>
    <col min="13" max="13" width="16.7109375" customWidth="1"/>
  </cols>
  <sheetData>
    <row r="1" spans="1:13" ht="15.75" x14ac:dyDescent="0.2">
      <c r="A1" s="49" t="s">
        <v>13</v>
      </c>
      <c r="B1" s="49"/>
      <c r="C1" s="49"/>
      <c r="D1" s="49"/>
      <c r="E1" s="49"/>
      <c r="F1" s="49"/>
      <c r="G1" s="49"/>
      <c r="H1" s="49"/>
      <c r="I1" s="49"/>
      <c r="J1" s="49"/>
      <c r="K1" s="49"/>
      <c r="L1" s="49"/>
      <c r="M1" s="49"/>
    </row>
    <row r="2" spans="1:13" ht="15.75" x14ac:dyDescent="0.2">
      <c r="A2" s="50" t="s">
        <v>14</v>
      </c>
      <c r="B2" s="50"/>
      <c r="C2" s="50"/>
      <c r="D2" s="50"/>
      <c r="E2" s="50"/>
      <c r="F2" s="50"/>
      <c r="G2" s="50"/>
      <c r="H2" s="50"/>
      <c r="I2" s="50"/>
      <c r="J2" s="50"/>
      <c r="K2" s="50"/>
      <c r="L2" s="50"/>
      <c r="M2" s="50"/>
    </row>
    <row r="3" spans="1:13" ht="15.75" x14ac:dyDescent="0.25">
      <c r="A3" s="5"/>
      <c r="B3" s="5"/>
      <c r="C3" s="5"/>
      <c r="D3" s="5"/>
      <c r="E3" s="5"/>
      <c r="F3" s="5"/>
      <c r="G3" s="5"/>
      <c r="H3" s="5"/>
      <c r="I3" s="5"/>
      <c r="J3" s="5"/>
      <c r="K3" s="5"/>
      <c r="L3" s="5"/>
      <c r="M3" s="5"/>
    </row>
    <row r="4" spans="1:13" ht="17.100000000000001" customHeight="1" x14ac:dyDescent="0.2">
      <c r="A4" s="47" t="s">
        <v>3</v>
      </c>
      <c r="B4" s="48" t="s">
        <v>15</v>
      </c>
      <c r="C4" s="48" t="s">
        <v>30</v>
      </c>
      <c r="D4" s="51" t="s">
        <v>7</v>
      </c>
      <c r="E4" s="52"/>
      <c r="F4" s="52"/>
      <c r="G4" s="52"/>
      <c r="H4" s="52"/>
      <c r="I4" s="52"/>
      <c r="J4" s="52"/>
      <c r="K4" s="52"/>
      <c r="L4" s="52"/>
      <c r="M4" s="53"/>
    </row>
    <row r="5" spans="1:13" ht="47.25" x14ac:dyDescent="0.2">
      <c r="A5" s="47"/>
      <c r="B5" s="48"/>
      <c r="C5" s="48"/>
      <c r="D5" s="8" t="s">
        <v>16</v>
      </c>
      <c r="E5" s="8" t="s">
        <v>61</v>
      </c>
      <c r="F5" s="8" t="s">
        <v>66</v>
      </c>
      <c r="G5" s="8" t="s">
        <v>17</v>
      </c>
      <c r="H5" s="8" t="s">
        <v>62</v>
      </c>
      <c r="I5" s="8" t="s">
        <v>19</v>
      </c>
      <c r="J5" s="8" t="s">
        <v>63</v>
      </c>
      <c r="K5" s="8" t="s">
        <v>18</v>
      </c>
      <c r="L5" s="8" t="s">
        <v>58</v>
      </c>
      <c r="M5" s="8" t="s">
        <v>64</v>
      </c>
    </row>
    <row r="6" spans="1:13" ht="48" customHeight="1" x14ac:dyDescent="0.2">
      <c r="A6" s="43" t="s">
        <v>71</v>
      </c>
      <c r="B6" s="43" t="s">
        <v>72</v>
      </c>
      <c r="C6" s="43" t="s">
        <v>75</v>
      </c>
      <c r="D6" s="10" t="s">
        <v>84</v>
      </c>
      <c r="E6" s="10" t="s">
        <v>85</v>
      </c>
      <c r="F6" s="10" t="s">
        <v>86</v>
      </c>
      <c r="G6" s="10" t="s">
        <v>87</v>
      </c>
      <c r="H6" s="10" t="s">
        <v>88</v>
      </c>
      <c r="I6" s="10" t="s">
        <v>89</v>
      </c>
      <c r="J6" s="10">
        <v>151568.32000000001</v>
      </c>
      <c r="K6" s="10">
        <v>1</v>
      </c>
      <c r="L6" s="10">
        <v>91306.216899999999</v>
      </c>
      <c r="M6" s="44">
        <f>MIN(L6:L6)</f>
        <v>91306.216899999999</v>
      </c>
    </row>
    <row r="8" spans="1:13" ht="63.75" customHeight="1" x14ac:dyDescent="0.2">
      <c r="B8" s="45" t="s">
        <v>90</v>
      </c>
      <c r="C8" s="54"/>
      <c r="D8" s="54"/>
      <c r="E8" s="54"/>
      <c r="F8" s="54"/>
      <c r="G8" s="54"/>
      <c r="H8" s="54"/>
      <c r="I8" s="54"/>
      <c r="J8" s="54"/>
    </row>
    <row r="10" spans="1:13" x14ac:dyDescent="0.2">
      <c r="B10" t="s">
        <v>80</v>
      </c>
    </row>
  </sheetData>
  <sheetProtection selectLockedCells="1" selectUnlockedCells="1"/>
  <mergeCells count="11">
    <mergeCell ref="A6"/>
    <mergeCell ref="B6"/>
    <mergeCell ref="C6"/>
    <mergeCell ref="M6"/>
    <mergeCell ref="B8:J8"/>
    <mergeCell ref="A4:A5"/>
    <mergeCell ref="B4:B5"/>
    <mergeCell ref="A1:M1"/>
    <mergeCell ref="A2:M2"/>
    <mergeCell ref="C4:C5"/>
    <mergeCell ref="D4:M4"/>
  </mergeCells>
  <hyperlinks>
    <hyperlink ref="B10" r:id="rId1" display="url"/>
  </hyperlinks>
  <printOptions horizontalCentered="1" verticalCentered="1"/>
  <pageMargins left="0.70833333333333337" right="0.70833333333333337" top="1.023611111111111" bottom="0.51180555555555551" header="0.51180555555555551" footer="0.51180555555555551"/>
  <pageSetup paperSize="9" firstPageNumber="0" fitToHeight="0" orientation="landscape" horizontalDpi="300" verticalDpi="300"/>
  <headerFooter alignWithMargins="0">
    <oddHeader>&amp;C&amp;"Times New Roman,Обычный"&amp;12&amp;A</oddHeader>
    <oddFooter>&amp;C&amp;"Times New Roman,Обычный"&amp;12Страница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14"/>
  <sheetViews>
    <sheetView workbookViewId="0">
      <selection sqref="A1:K1"/>
    </sheetView>
  </sheetViews>
  <sheetFormatPr defaultColWidth="9.5703125" defaultRowHeight="15" x14ac:dyDescent="0.25"/>
  <cols>
    <col min="1" max="1" width="5.140625" style="1" customWidth="1"/>
    <col min="2" max="2" width="34.28515625" style="1" customWidth="1"/>
    <col min="3" max="3" width="46.7109375" style="1" customWidth="1"/>
    <col min="4" max="4" width="17.140625" style="1" customWidth="1"/>
    <col min="5" max="7" width="23.7109375" style="1" customWidth="1"/>
    <col min="8" max="8" width="16.85546875" style="1" customWidth="1"/>
    <col min="9" max="9" width="16.5703125" style="1" customWidth="1"/>
    <col min="10" max="10" width="21.85546875" style="1" customWidth="1"/>
    <col min="11" max="11" width="18.5703125" style="1" customWidth="1"/>
    <col min="12" max="12" width="11.28515625" style="1" customWidth="1"/>
    <col min="13" max="13" width="15.140625" style="1" customWidth="1"/>
    <col min="14" max="14" width="15.140625" style="2" customWidth="1"/>
    <col min="15" max="15" width="22.140625" style="2" customWidth="1"/>
    <col min="16" max="16384" width="9.5703125" style="1"/>
  </cols>
  <sheetData>
    <row r="1" spans="1:19" ht="16.5" x14ac:dyDescent="0.25">
      <c r="A1" s="49" t="s">
        <v>20</v>
      </c>
      <c r="B1" s="49"/>
      <c r="C1" s="49"/>
      <c r="D1" s="49"/>
      <c r="E1" s="49"/>
      <c r="F1" s="49"/>
      <c r="G1" s="49"/>
      <c r="H1" s="49"/>
      <c r="I1" s="49"/>
      <c r="J1" s="49"/>
      <c r="K1" s="49"/>
      <c r="L1" s="13"/>
      <c r="M1" s="13"/>
      <c r="N1" s="14"/>
      <c r="O1" s="14"/>
      <c r="P1" s="15"/>
      <c r="Q1" s="15"/>
      <c r="R1" s="15"/>
      <c r="S1" s="15"/>
    </row>
    <row r="2" spans="1:19" ht="15.75" x14ac:dyDescent="0.25">
      <c r="A2" s="40" t="s">
        <v>1</v>
      </c>
      <c r="B2" s="40"/>
      <c r="C2" s="40"/>
      <c r="D2" s="40"/>
      <c r="E2" s="40"/>
      <c r="F2" s="40"/>
      <c r="G2" s="40"/>
      <c r="H2" s="40"/>
      <c r="I2" s="40"/>
      <c r="J2" s="40"/>
      <c r="K2" s="40"/>
      <c r="L2" s="16"/>
      <c r="M2" s="16"/>
      <c r="N2" s="17"/>
      <c r="O2" s="17"/>
      <c r="P2" s="16"/>
      <c r="Q2" s="16"/>
      <c r="R2" s="16"/>
      <c r="S2" s="16"/>
    </row>
    <row r="3" spans="1:19" ht="15.75" x14ac:dyDescent="0.25">
      <c r="A3" s="5"/>
      <c r="B3" s="5"/>
      <c r="C3" s="5"/>
      <c r="D3" s="5"/>
      <c r="E3" s="5"/>
      <c r="F3" s="5"/>
      <c r="G3" s="5"/>
      <c r="H3" s="5"/>
      <c r="I3" s="5"/>
      <c r="J3" s="5"/>
      <c r="K3" s="5"/>
      <c r="L3" s="5"/>
      <c r="M3" s="16"/>
      <c r="N3" s="17"/>
      <c r="O3" s="17"/>
      <c r="P3" s="16"/>
      <c r="Q3" s="16"/>
      <c r="R3" s="16"/>
      <c r="S3" s="16"/>
    </row>
    <row r="4" spans="1:19" ht="33.75" customHeight="1" x14ac:dyDescent="0.25">
      <c r="A4" s="41" t="s">
        <v>3</v>
      </c>
      <c r="B4" s="41" t="s">
        <v>15</v>
      </c>
      <c r="C4" s="41" t="s">
        <v>5</v>
      </c>
      <c r="D4" s="41" t="s">
        <v>6</v>
      </c>
      <c r="E4" s="41" t="s">
        <v>7</v>
      </c>
      <c r="F4" s="41"/>
      <c r="G4" s="41"/>
      <c r="H4" s="41"/>
      <c r="I4" s="41"/>
      <c r="J4" s="41"/>
      <c r="K4" s="41" t="s">
        <v>55</v>
      </c>
      <c r="L4" s="5"/>
    </row>
    <row r="5" spans="1:19" ht="63.6" customHeight="1" x14ac:dyDescent="0.25">
      <c r="A5" s="41"/>
      <c r="B5" s="41"/>
      <c r="C5" s="41"/>
      <c r="D5" s="41"/>
      <c r="E5" s="8" t="s">
        <v>9</v>
      </c>
      <c r="F5" s="8" t="s">
        <v>10</v>
      </c>
      <c r="G5" s="9" t="s">
        <v>11</v>
      </c>
      <c r="H5" s="8" t="s">
        <v>65</v>
      </c>
      <c r="I5" s="8" t="s">
        <v>53</v>
      </c>
      <c r="J5" s="8" t="s">
        <v>54</v>
      </c>
      <c r="K5" s="41"/>
      <c r="L5" s="5"/>
    </row>
    <row r="6" spans="1:19" ht="48" customHeight="1" x14ac:dyDescent="0.25">
      <c r="A6" s="43">
        <v>1</v>
      </c>
      <c r="B6" s="43" t="s">
        <v>72</v>
      </c>
      <c r="C6" s="10" t="s">
        <v>73</v>
      </c>
      <c r="D6" s="10" t="s">
        <v>74</v>
      </c>
      <c r="E6" s="11"/>
      <c r="F6" s="10"/>
      <c r="G6" s="10"/>
      <c r="H6" s="10"/>
      <c r="I6" s="10"/>
      <c r="J6" s="10"/>
      <c r="K6" s="43"/>
    </row>
    <row r="8" spans="1:19" ht="13.35" customHeight="1" x14ac:dyDescent="0.25"/>
    <row r="9" spans="1:19" ht="75" customHeight="1" x14ac:dyDescent="0.25">
      <c r="B9" s="45" t="s">
        <v>81</v>
      </c>
      <c r="C9" s="46"/>
      <c r="D9" s="46"/>
      <c r="E9" s="46"/>
      <c r="F9" s="46"/>
      <c r="G9" s="46"/>
      <c r="H9" s="46"/>
      <c r="I9" s="46"/>
      <c r="J9" s="46"/>
    </row>
    <row r="14" spans="1:19" x14ac:dyDescent="0.25">
      <c r="B14" s="1" t="s">
        <v>80</v>
      </c>
    </row>
  </sheetData>
  <sheetProtection selectLockedCells="1" selectUnlockedCells="1"/>
  <mergeCells count="12">
    <mergeCell ref="A6"/>
    <mergeCell ref="B6"/>
    <mergeCell ref="K6"/>
    <mergeCell ref="B9:J9"/>
    <mergeCell ref="A1:K1"/>
    <mergeCell ref="A2:K2"/>
    <mergeCell ref="A4:A5"/>
    <mergeCell ref="B4:B5"/>
    <mergeCell ref="C4:C5"/>
    <mergeCell ref="D4:D5"/>
    <mergeCell ref="E4:J4"/>
    <mergeCell ref="K4:K5"/>
  </mergeCells>
  <hyperlinks>
    <hyperlink ref="B14" r:id="rId1" display="url"/>
  </hyperlinks>
  <printOptions horizontalCentered="1" verticalCentered="1"/>
  <pageMargins left="0.70833333333333337" right="0.70833333333333337" top="1.023611111111111" bottom="0.39374999999999999" header="0.51180555555555551" footer="0.51180555555555551"/>
  <pageSetup paperSize="9" firstPageNumber="0" fitToHeight="0" pageOrder="overThenDown" orientation="landscape" horizontalDpi="300" verticalDpi="300"/>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workbookViewId="0">
      <selection sqref="A1:H1"/>
    </sheetView>
  </sheetViews>
  <sheetFormatPr defaultColWidth="11" defaultRowHeight="12.75" x14ac:dyDescent="0.2"/>
  <cols>
    <col min="1" max="1" width="7" customWidth="1"/>
    <col min="2" max="2" width="30.28515625" customWidth="1"/>
    <col min="3" max="3" width="46.140625" customWidth="1"/>
    <col min="4" max="4" width="26.85546875" customWidth="1"/>
    <col min="5" max="5" width="27.5703125" customWidth="1"/>
    <col min="6" max="6" width="24.42578125" customWidth="1"/>
    <col min="7" max="7" width="27.42578125" customWidth="1"/>
    <col min="8" max="8" width="23.28515625" customWidth="1"/>
    <col min="9" max="9" width="12.7109375" customWidth="1"/>
  </cols>
  <sheetData>
    <row r="1" spans="1:9" ht="15.75" x14ac:dyDescent="0.2">
      <c r="A1" s="49" t="s">
        <v>21</v>
      </c>
      <c r="B1" s="49"/>
      <c r="C1" s="49"/>
      <c r="D1" s="49"/>
      <c r="E1" s="49"/>
      <c r="F1" s="49"/>
      <c r="G1" s="49"/>
      <c r="H1" s="49"/>
      <c r="I1" s="3"/>
    </row>
    <row r="2" spans="1:9" ht="15.75" x14ac:dyDescent="0.2">
      <c r="A2" s="50" t="s">
        <v>22</v>
      </c>
      <c r="B2" s="50"/>
      <c r="C2" s="50"/>
      <c r="D2" s="50"/>
      <c r="E2" s="50"/>
      <c r="F2" s="50"/>
      <c r="G2" s="50"/>
      <c r="H2" s="50"/>
      <c r="I2" s="12"/>
    </row>
    <row r="3" spans="1:9" ht="15.75" x14ac:dyDescent="0.25">
      <c r="A3" s="5"/>
      <c r="B3" s="5"/>
      <c r="C3" s="5"/>
      <c r="D3" s="5"/>
      <c r="E3" s="5"/>
      <c r="F3" s="5"/>
      <c r="G3" s="5"/>
      <c r="H3" s="5"/>
      <c r="I3" s="5"/>
    </row>
    <row r="4" spans="1:9" ht="31.5" x14ac:dyDescent="0.2">
      <c r="A4" s="8" t="s">
        <v>3</v>
      </c>
      <c r="B4" s="8" t="s">
        <v>15</v>
      </c>
      <c r="C4" s="8" t="s">
        <v>23</v>
      </c>
      <c r="D4" s="8" t="s">
        <v>24</v>
      </c>
      <c r="E4" s="8" t="s">
        <v>25</v>
      </c>
      <c r="F4" s="8" t="s">
        <v>26</v>
      </c>
      <c r="G4" s="8" t="s">
        <v>27</v>
      </c>
      <c r="H4" s="8" t="s">
        <v>28</v>
      </c>
    </row>
    <row r="5" spans="1:9" ht="51" customHeight="1" x14ac:dyDescent="0.2">
      <c r="A5" s="10">
        <v>1</v>
      </c>
      <c r="B5" s="10" t="s">
        <v>72</v>
      </c>
      <c r="C5" s="10" t="s">
        <v>73</v>
      </c>
      <c r="D5" s="10" t="s">
        <v>74</v>
      </c>
      <c r="E5" s="10"/>
      <c r="F5" s="10" t="s">
        <v>82</v>
      </c>
      <c r="G5" s="10"/>
      <c r="H5" s="33"/>
    </row>
    <row r="7" spans="1:9" ht="63.75" customHeight="1" x14ac:dyDescent="0.2">
      <c r="B7" s="45" t="s">
        <v>83</v>
      </c>
      <c r="C7" s="54"/>
      <c r="D7" s="54"/>
      <c r="E7" s="54"/>
      <c r="F7" s="54"/>
      <c r="G7" s="54"/>
      <c r="H7" s="54"/>
    </row>
    <row r="9" spans="1:9" x14ac:dyDescent="0.2">
      <c r="B9" t="s">
        <v>80</v>
      </c>
    </row>
  </sheetData>
  <sheetProtection selectLockedCells="1" selectUnlockedCells="1"/>
  <mergeCells count="3">
    <mergeCell ref="A1:H1"/>
    <mergeCell ref="A2:H2"/>
    <mergeCell ref="B7:H7"/>
  </mergeCells>
  <hyperlinks>
    <hyperlink ref="B9" r:id="rId1" display="url"/>
  </hyperlinks>
  <printOptions horizontalCentered="1" verticalCentered="1"/>
  <pageMargins left="0.70833333333333337" right="0.70833333333333337" top="1.023611111111111" bottom="0.51180555555555551" header="0.51180555555555551" footer="0.51180555555555551"/>
  <pageSetup paperSize="9" firstPageNumber="0" fitToHeight="0" orientation="landscape" horizontalDpi="300" verticalDpi="300"/>
  <headerFooter alignWithMargins="0">
    <oddHeader>&amp;C&amp;"Times New Roman,Обычный"&amp;12&amp;A</oddHeader>
    <oddFooter>&amp;C&amp;"Times New Roman,Обычный"&amp;12Страница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U10"/>
  <sheetViews>
    <sheetView tabSelected="1" zoomScale="70" zoomScaleNormal="70" workbookViewId="0">
      <selection activeCell="O5" sqref="O5:S5"/>
    </sheetView>
  </sheetViews>
  <sheetFormatPr defaultColWidth="10" defaultRowHeight="15" x14ac:dyDescent="0.25"/>
  <cols>
    <col min="1" max="1" width="5.140625" style="1" customWidth="1"/>
    <col min="2" max="2" width="31.140625" style="1" customWidth="1"/>
    <col min="3" max="3" width="35.5703125" style="1" customWidth="1"/>
    <col min="4" max="4" width="15.7109375" style="1" customWidth="1"/>
    <col min="5" max="5" width="13.5703125" style="1" customWidth="1"/>
    <col min="6" max="6" width="12.85546875" style="1" customWidth="1"/>
    <col min="7" max="7" width="20" style="1" customWidth="1"/>
    <col min="8" max="9" width="21.7109375" style="1" customWidth="1"/>
    <col min="10" max="10" width="15" style="1" customWidth="1"/>
    <col min="11" max="11" width="16" style="1" customWidth="1"/>
    <col min="12" max="12" width="12.140625" style="1" customWidth="1"/>
    <col min="13" max="13" width="19.7109375" style="1" customWidth="1"/>
    <col min="14" max="14" width="15.7109375" style="1" customWidth="1"/>
    <col min="15" max="15" width="16.5703125" style="1" customWidth="1"/>
    <col min="16" max="16" width="12.28515625" style="1" customWidth="1"/>
    <col min="17" max="17" width="31" style="1" customWidth="1"/>
    <col min="18" max="18" width="24.85546875" style="1" customWidth="1"/>
    <col min="19" max="19" width="25.85546875" style="1" customWidth="1"/>
    <col min="20" max="255" width="9.5703125" style="1" customWidth="1"/>
  </cols>
  <sheetData>
    <row r="1" spans="1:19" ht="16.5" x14ac:dyDescent="0.25">
      <c r="A1" s="55" t="s">
        <v>52</v>
      </c>
      <c r="B1" s="55"/>
      <c r="C1" s="55"/>
      <c r="D1" s="55"/>
      <c r="E1" s="55"/>
      <c r="F1" s="55"/>
      <c r="G1" s="55"/>
      <c r="H1" s="55"/>
      <c r="I1" s="55"/>
      <c r="J1" s="55"/>
      <c r="K1" s="55"/>
      <c r="L1" s="55"/>
      <c r="M1" s="55"/>
      <c r="N1" s="55"/>
      <c r="O1" s="55"/>
    </row>
    <row r="2" spans="1:19" ht="15.75" x14ac:dyDescent="0.25">
      <c r="A2" s="40" t="s">
        <v>1</v>
      </c>
      <c r="B2" s="40"/>
      <c r="C2" s="40"/>
      <c r="D2" s="40"/>
      <c r="E2" s="40"/>
      <c r="F2" s="40"/>
      <c r="G2" s="40"/>
      <c r="H2" s="40"/>
      <c r="I2" s="40"/>
      <c r="J2" s="40"/>
      <c r="K2" s="40"/>
      <c r="L2" s="40"/>
      <c r="M2" s="40"/>
      <c r="N2" s="40"/>
      <c r="O2" s="40"/>
    </row>
    <row r="3" spans="1:19" ht="15.75" x14ac:dyDescent="0.25">
      <c r="A3" s="18"/>
      <c r="B3" s="6"/>
      <c r="C3" s="19"/>
      <c r="D3" s="19"/>
      <c r="E3" s="19"/>
      <c r="F3" s="19"/>
      <c r="G3" s="19"/>
      <c r="H3" s="19"/>
      <c r="I3" s="19"/>
      <c r="J3" s="19"/>
      <c r="K3" s="18"/>
      <c r="L3" s="18"/>
      <c r="M3" s="20"/>
      <c r="N3" s="20"/>
      <c r="O3" s="20"/>
    </row>
    <row r="4" spans="1:19" s="1" customFormat="1" ht="120" customHeight="1" x14ac:dyDescent="0.25">
      <c r="A4" s="8" t="s">
        <v>3</v>
      </c>
      <c r="B4" s="8" t="s">
        <v>4</v>
      </c>
      <c r="C4" s="8" t="s">
        <v>5</v>
      </c>
      <c r="D4" s="8" t="s">
        <v>6</v>
      </c>
      <c r="E4" s="8" t="s">
        <v>29</v>
      </c>
      <c r="F4" s="8" t="s">
        <v>30</v>
      </c>
      <c r="G4" s="8" t="s">
        <v>56</v>
      </c>
      <c r="H4" s="8" t="s">
        <v>31</v>
      </c>
      <c r="I4" s="8" t="s">
        <v>32</v>
      </c>
      <c r="J4" s="8" t="s">
        <v>33</v>
      </c>
      <c r="K4" s="8" t="s">
        <v>57</v>
      </c>
      <c r="L4" s="8" t="s">
        <v>58</v>
      </c>
      <c r="M4" s="8" t="s">
        <v>59</v>
      </c>
      <c r="N4" s="8" t="s">
        <v>34</v>
      </c>
      <c r="O4" s="8" t="s">
        <v>35</v>
      </c>
      <c r="P4" s="8" t="s">
        <v>36</v>
      </c>
      <c r="Q4" s="8" t="s">
        <v>37</v>
      </c>
      <c r="R4" s="31" t="s">
        <v>50</v>
      </c>
      <c r="S4" s="31" t="s">
        <v>51</v>
      </c>
    </row>
    <row r="5" spans="1:19" ht="31.5" x14ac:dyDescent="0.25">
      <c r="A5" s="10">
        <v>1</v>
      </c>
      <c r="B5" s="10" t="s">
        <v>72</v>
      </c>
      <c r="C5" s="10" t="s">
        <v>73</v>
      </c>
      <c r="D5" s="10" t="s">
        <v>74</v>
      </c>
      <c r="E5" s="10">
        <v>11.62</v>
      </c>
      <c r="F5" s="10" t="s">
        <v>75</v>
      </c>
      <c r="G5" s="10" t="s">
        <v>91</v>
      </c>
      <c r="H5" s="10" t="s">
        <v>92</v>
      </c>
      <c r="I5" s="10" t="s">
        <v>92</v>
      </c>
      <c r="J5" s="33">
        <f>(ROUND('Метод сопоставимых рыночных цен'!K6,4))</f>
        <v>20424.239099999999</v>
      </c>
      <c r="K5" s="33"/>
      <c r="L5" s="33">
        <f>(ROUND('Тарифный метод'!M6,4))</f>
        <v>91306.216899999999</v>
      </c>
      <c r="M5" s="33"/>
      <c r="N5" s="33">
        <f>MIN(J5:M5)</f>
        <v>20424.239099999999</v>
      </c>
      <c r="O5" s="56">
        <v>9</v>
      </c>
      <c r="P5" s="56">
        <v>10</v>
      </c>
      <c r="Q5" s="10">
        <f>ROUND(ROUND(N5,2)*((100+O5)/100)*((100+P5)/100),2)</f>
        <v>24488.66</v>
      </c>
      <c r="R5" s="57">
        <f>E5*Q5</f>
        <v>284558.2292</v>
      </c>
      <c r="S5" s="57">
        <f>ROUND(E5*ROUND(Q5,4),2)</f>
        <v>284558.23</v>
      </c>
    </row>
    <row r="6" spans="1:19" ht="15.75" x14ac:dyDescent="0.25">
      <c r="A6" s="10"/>
      <c r="B6" s="43" t="s">
        <v>93</v>
      </c>
      <c r="C6" s="43"/>
      <c r="D6" s="43"/>
      <c r="E6" s="43"/>
      <c r="F6" s="43"/>
      <c r="G6" s="43"/>
      <c r="H6" s="43"/>
      <c r="I6" s="43"/>
      <c r="J6" s="43"/>
      <c r="K6" s="43"/>
      <c r="L6" s="43"/>
      <c r="M6" s="43"/>
      <c r="N6" s="43"/>
      <c r="O6" s="43"/>
      <c r="P6" s="43"/>
      <c r="Q6" s="43"/>
      <c r="R6" s="57">
        <f>SUM(R5:R5)</f>
        <v>284558.2292</v>
      </c>
      <c r="S6" s="57">
        <f>SUM(S5:S5)</f>
        <v>284558.23</v>
      </c>
    </row>
    <row r="8" spans="1:19" ht="60" customHeight="1" x14ac:dyDescent="0.25">
      <c r="B8" s="45" t="s">
        <v>94</v>
      </c>
      <c r="C8" s="46"/>
      <c r="D8" s="46"/>
      <c r="E8" s="46"/>
      <c r="F8" s="46"/>
      <c r="G8" s="46"/>
      <c r="H8" s="46"/>
      <c r="I8" s="46"/>
      <c r="J8" s="46"/>
      <c r="K8" s="46"/>
      <c r="L8" s="46"/>
      <c r="M8" s="46"/>
      <c r="N8" s="46"/>
    </row>
    <row r="10" spans="1:19" x14ac:dyDescent="0.25">
      <c r="B10" s="1" t="s">
        <v>80</v>
      </c>
    </row>
  </sheetData>
  <sheetProtection selectLockedCells="1" selectUnlockedCells="1"/>
  <mergeCells count="4">
    <mergeCell ref="A1:O1"/>
    <mergeCell ref="A2:O2"/>
    <mergeCell ref="B6:Q6"/>
    <mergeCell ref="B8:N8"/>
  </mergeCells>
  <hyperlinks>
    <hyperlink ref="B10" r:id="rId1" display="url"/>
  </hyperlinks>
  <pageMargins left="0.70833333333333337" right="0.70833333333333337" top="1.023611111111111" bottom="0.39374999999999999" header="0.51180555555555551" footer="0.51180555555555551"/>
  <pageSetup paperSize="9" scale="36" firstPageNumber="0" fitToHeight="0" pageOrder="overThenDown" orientation="landscape" horizontalDpi="300" verticalDpi="300" r:id="rId2"/>
  <headerFooter alignWithMargins="0"/>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Обоснование</vt:lpstr>
      <vt:lpstr>Метод сопоставимых рыночных цен</vt:lpstr>
      <vt:lpstr>Тарифный метод</vt:lpstr>
      <vt:lpstr>Расчет средневзвешенной цены</vt:lpstr>
      <vt:lpstr>Референтный метод</vt:lpstr>
      <vt:lpstr>ИТОГОВАЯ НМЦК</vt:lpstr>
      <vt:lpstr>'ИТОГОВАЯ НМЦК'!_xlnm_Print_Area</vt:lpstr>
      <vt:lpstr>'Метод сопоставимых рыночных цен'!_xlnm_Print_Area</vt:lpstr>
      <vt:lpstr>'Расчет средневзвешенной цены'!_xlnm_Print_Area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Воронина Оксана Викторовна</dc:creator>
  <cp:lastModifiedBy>Воронина Оксана Викторовна</cp:lastModifiedBy>
  <cp:lastPrinted>2026-08-06T06:43:37Z</cp:lastPrinted>
  <dcterms:created xsi:type="dcterms:W3CDTF">2026-08-06T06:22:01Z</dcterms:created>
  <dcterms:modified xsi:type="dcterms:W3CDTF">2026-08-06T06:43:45Z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