
<file path=[Content_Types].xml><?xml version="1.0" encoding="utf-8"?>
<Types xmlns="http://schemas.openxmlformats.org/package/2006/content-types">
  <Default Extension="vml" ContentType="application/vnd.openxmlformats-officedocument.vmlDrawing"/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</sheets>
  <definedNames>
    <definedName name="_xlnm.Print_Area" localSheetId="0">Лист1!$A$1:$T$20</definedName>
  </definedNames>
  <calcPr/>
</workbook>
</file>

<file path=xl/sharedStrings.xml><?xml version="1.0" encoding="utf-8"?>
<sst xmlns="http://schemas.openxmlformats.org/spreadsheetml/2006/main" count="59" uniqueCount="59">
  <si>
    <t xml:space="preserve">Обоснование начальной (максимальной) цены контракта (НМЦК)</t>
  </si>
  <si>
    <t xml:space="preserve">Поставка электроинструмента</t>
  </si>
  <si>
    <t xml:space="preserve">Основные характеристики объекта закупки:</t>
  </si>
  <si>
    <t xml:space="preserve"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товаров, работ, услуг установленным заказчиком требованиям, приведены в Техническом задании (Описании объекта закупки).</t>
  </si>
  <si>
    <t xml:space="preserve">Используемый метод определения НМЦК с обоснованием:</t>
  </si>
  <si>
    <t xml:space="preserve">Начальная (максимальная) цена контракта определена методом сопоставимых рыночных цен (анализ рынка).
В соответствие с ч.6 ст. 22 Федерального закона от 05.04.2013г. №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</si>
  <si>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Расчет НМЦК:</t>
  </si>
  <si>
    <t xml:space="preserve">№ п/п</t>
  </si>
  <si>
    <t xml:space="preserve">Наименование товаров, работ, услуг (ТРУ)</t>
  </si>
  <si>
    <t xml:space="preserve">Код продукции по ОКПД2/КТРУ</t>
  </si>
  <si>
    <t xml:space="preserve">Ед. изм.</t>
  </si>
  <si>
    <t xml:space="preserve">Кол-во (объем)</t>
  </si>
  <si>
    <t xml:space="preserve">Цена за ед.изм., руб. (цi)</t>
  </si>
  <si>
    <t xml:space="preserve">Однородность совокупности значений выявленных цен, используемых в расчете НМЦК</t>
  </si>
  <si>
    <t xml:space="preserve">Цена, руб.*</t>
  </si>
  <si>
    <t xml:space="preserve">Средняя арифметическая величина цены единицы ТРУ (&lt;ц&gt;)</t>
  </si>
  <si>
    <t xml:space="preserve">Кол-во значений цены за ед.изм. ТРУ (n)</t>
  </si>
  <si>
    <t xml:space="preserve">Среднее квадратичное отклонение (σ)</t>
  </si>
  <si>
    <t xml:space="preserve">Коэффициент вариации (V)</t>
  </si>
  <si>
    <t xml:space="preserve">Совокупность значений </t>
  </si>
  <si>
    <t xml:space="preserve">НМЦК рын. </t>
  </si>
  <si>
    <t xml:space="preserve">Цена за единицу изм. (руб.)</t>
  </si>
  <si>
    <t xml:space="preserve">Цена за единицу изм. с округлением до сотых долей после запятой (руб.)</t>
  </si>
  <si>
    <t xml:space="preserve">НМЦК рын. с учетом округления цены за единицу (руб.)</t>
  </si>
  <si>
    <t xml:space="preserve">Источник № 1</t>
  </si>
  <si>
    <t xml:space="preserve"> Источник № 2</t>
  </si>
  <si>
    <t xml:space="preserve">Источник № 3</t>
  </si>
  <si>
    <t xml:space="preserve">Реквизиты ИЦИ4</t>
  </si>
  <si>
    <t xml:space="preserve">Реквизиты ИЦИ5</t>
  </si>
  <si>
    <t>i</t>
  </si>
  <si>
    <t xml:space="preserve">V&gt;33% - неоднородная 
V&lt;33% - однородная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</si>
  <si>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</si>
  <si>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</si>
  <si>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</si>
  <si>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</si>
  <si>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</si>
  <si>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</si>
  <si>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</si>
  <si>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</si>
  <si>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</si>
  <si>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</si>
  <si>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</si>
  <si>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</si>
  <si>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</si>
  <si>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</si>
  <si>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</si>
  <si>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</si>
  <si>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</si>
  <si>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</si>
  <si>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</si>
  <si>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</si>
  <si>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Угловая шлифовальная машина </t>
  </si>
  <si>
    <t xml:space="preserve"> 28.93.13.132 </t>
  </si>
  <si>
    <t>Штука</t>
  </si>
  <si>
    <t xml:space="preserve">Пирометр инфракрасный </t>
  </si>
  <si>
    <t>26.51.51.120</t>
  </si>
  <si>
    <t xml:space="preserve">Итого НМЦК, руб.</t>
  </si>
  <si>
    <t xml:space="preserve">* При определении НМЦК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программных комплексов, в том числе программное обеспечение ресстра контрактов,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</si>
  <si>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 xml:space="preserve">Дата подготовки обоснования НМЦК: 27.05.2026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</si>
</sst>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32">
    <font>
      <sz val="10.000000"/>
      <color theme="1"/>
      <name val="Arial Cyr"/>
    </font>
    <font>
      <sz val="11.000000"/>
      <name val="Calibri"/>
    </font>
    <font>
      <sz val="11.000000"/>
      <color indexed="65"/>
      <name val="Calibri"/>
    </font>
    <font>
      <sz val="11.000000"/>
      <color indexed="62"/>
      <name val="Calibri"/>
    </font>
    <font>
      <b/>
      <sz val="11.000000"/>
      <color indexed="63"/>
      <name val="Calibri"/>
    </font>
    <font>
      <b/>
      <sz val="11.000000"/>
      <color indexed="52"/>
      <name val="Calibri"/>
    </font>
    <font>
      <u/>
      <sz val="10.000000"/>
      <color indexed="4"/>
      <name val="Arial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b/>
      <sz val="11.000000"/>
      <name val="Calibri"/>
    </font>
    <font>
      <b/>
      <sz val="11.000000"/>
      <color indexed="65"/>
      <name val="Calibri"/>
    </font>
    <font>
      <b/>
      <sz val="18.000000"/>
      <color indexed="56"/>
      <name val="Cambria"/>
    </font>
    <font>
      <sz val="11.000000"/>
      <color indexed="60"/>
      <name val="Calibri"/>
    </font>
    <font>
      <sz val="11.000000"/>
      <color theme="1" tint="0"/>
      <name val="Calibri"/>
      <scheme val="minor"/>
    </font>
    <font>
      <sz val="10.000000"/>
      <name val="Arial"/>
    </font>
    <font>
      <u/>
      <sz val="10.000000"/>
      <color indexed="20"/>
      <name val="Arial"/>
    </font>
    <font>
      <sz val="11.000000"/>
      <color indexed="20"/>
      <name val="Calibri"/>
    </font>
    <font>
      <i/>
      <sz val="11.000000"/>
      <color indexed="23"/>
      <name val="Calibri"/>
    </font>
    <font>
      <sz val="11.000000"/>
      <color indexed="52"/>
      <name val="Calibri"/>
    </font>
    <font>
      <sz val="11.000000"/>
      <color indexed="2"/>
      <name val="Calibri"/>
    </font>
    <font>
      <sz val="11.000000"/>
      <color indexed="17"/>
      <name val="Calibri"/>
    </font>
    <font>
      <b/>
      <sz val="12.000000"/>
      <name val="Times New Roman"/>
    </font>
    <font>
      <b/>
      <sz val="10.000000"/>
      <name val="Arial Cyr"/>
    </font>
    <font>
      <sz val="12.000000"/>
      <name val="Times New Roman"/>
    </font>
    <font>
      <sz val="10.000000"/>
      <name val="Times New Roman"/>
    </font>
    <font>
      <sz val="10.000000"/>
      <color theme="1" tint="0"/>
      <name val="Times New Roman"/>
    </font>
    <font>
      <sz val="8.000000"/>
      <name val="Times New Roman"/>
    </font>
    <font>
      <b/>
      <sz val="10.000000"/>
      <name val="Times New Roman"/>
    </font>
    <font>
      <sz val="14.000000"/>
      <name val="Times New Roman"/>
    </font>
    <font>
      <sz val="14.000000"/>
      <name val="Arial Cyr"/>
    </font>
    <font>
      <sz val="8.000000"/>
      <name val="Arial Cy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theme="0" tint="0"/>
        <bgColor theme="0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none"/>
      <diagonal style="none"/>
    </border>
  </borders>
  <cellStyleXfs count="51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5" borderId="0" numFmtId="0" applyNumberFormat="1" applyFont="1" applyFill="1" applyBorder="1"/>
    <xf fontId="1" fillId="8" borderId="0" numFmtId="0" applyNumberFormat="1" applyFont="1" applyFill="1" applyBorder="1"/>
    <xf fontId="1" fillId="11" borderId="0" numFmtId="0" applyNumberFormat="1" applyFont="1" applyFill="1" applyBorder="1"/>
    <xf fontId="2" fillId="12" borderId="0" numFmtId="0" applyNumberFormat="1" applyFont="1" applyFill="1" applyBorder="1"/>
    <xf fontId="2" fillId="9" borderId="0" numFmtId="0" applyNumberFormat="1" applyFont="1" applyFill="1" applyBorder="1"/>
    <xf fontId="2" fillId="10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9" borderId="0" numFmtId="0" applyNumberFormat="1" applyFont="1" applyFill="1" applyBorder="1"/>
    <xf fontId="3" fillId="7" borderId="1" numFmtId="0" applyNumberFormat="1" applyFont="1" applyFill="1" applyBorder="1"/>
    <xf fontId="4" fillId="20" borderId="2" numFmtId="0" applyNumberFormat="1" applyFont="1" applyFill="1" applyBorder="1"/>
    <xf fontId="5" fillId="20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1" borderId="7" numFmtId="0" applyNumberFormat="1" applyFont="1" applyFill="1" applyBorder="1"/>
    <xf fontId="12" fillId="0" borderId="0" numFmtId="0" applyNumberFormat="1" applyFont="1" applyFill="1" applyBorder="1"/>
    <xf fontId="13" fillId="22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6" fillId="0" borderId="0" numFmtId="0" applyNumberFormat="1" applyFont="1" applyFill="1" applyBorder="1">
      <alignment vertical="top"/>
    </xf>
    <xf fontId="17" fillId="3" borderId="0" numFmtId="0" applyNumberFormat="1" applyFont="1" applyFill="1" applyBorder="1"/>
    <xf fontId="18" fillId="0" borderId="0" numFmtId="0" applyNumberFormat="1" applyFont="1" applyFill="1" applyBorder="1"/>
    <xf fontId="15" fillId="23" borderId="8" numFmtId="0" applyNumberFormat="1" applyFont="1" applyFill="1" applyBorder="1"/>
    <xf fontId="0" fillId="0" borderId="0" numFmtId="9" applyNumberFormat="1" applyFont="1" applyFill="1" applyBorder="1"/>
    <xf fontId="19" fillId="0" borderId="9" numFmtId="0" applyNumberFormat="1" applyFont="1" applyFill="1" applyBorder="1"/>
    <xf fontId="20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21" fillId="4" borderId="0" numFmtId="0" applyNumberFormat="1" applyFont="1" applyFill="1" applyBorder="1"/>
  </cellStyleXfs>
  <cellXfs count="61">
    <xf fontId="0" fillId="0" borderId="0" numFmtId="0" xfId="0"/>
    <xf fontId="0" fillId="0" borderId="0" numFmtId="0" xfId="0"/>
    <xf fontId="0" fillId="0" borderId="0" numFmtId="2" xfId="0" applyNumberFormat="1"/>
    <xf fontId="0" fillId="24" borderId="0" numFmtId="0" xfId="0" applyFill="1"/>
    <xf fontId="22" fillId="0" borderId="0" numFmtId="0" xfId="0" applyFont="1" applyAlignment="1">
      <alignment horizontal="center"/>
    </xf>
    <xf fontId="23" fillId="0" borderId="0" numFmtId="0" xfId="0" applyFont="1"/>
    <xf fontId="22" fillId="25" borderId="0" numFmtId="0" xfId="0" applyFont="1" applyFill="1" applyAlignment="1">
      <alignment horizontal="center"/>
    </xf>
    <xf fontId="24" fillId="0" borderId="10" numFmtId="0" xfId="0" applyFont="1" applyBorder="1" applyAlignment="1">
      <alignment horizontal="left" vertical="top"/>
    </xf>
    <xf fontId="24" fillId="0" borderId="11" numFmtId="0" xfId="0" applyFont="1" applyBorder="1" applyAlignment="1">
      <alignment horizontal="center" vertical="top" wrapText="1"/>
    </xf>
    <xf fontId="24" fillId="0" borderId="0" numFmtId="0" xfId="0" applyFont="1" applyAlignment="1">
      <alignment horizontal="center" vertical="top" wrapText="1"/>
    </xf>
    <xf fontId="22" fillId="0" borderId="10" numFmtId="0" xfId="0" applyFont="1" applyBorder="1" applyAlignment="1">
      <alignment horizontal="left" vertical="center"/>
    </xf>
    <xf fontId="25" fillId="0" borderId="10" numFmtId="0" xfId="0" applyFont="1" applyBorder="1" applyAlignment="1">
      <alignment horizontal="center" vertical="center" wrapText="1"/>
    </xf>
    <xf fontId="25" fillId="0" borderId="12" numFmtId="49" xfId="41" applyNumberFormat="1" applyFont="1" applyBorder="1" applyAlignment="1">
      <alignment horizontal="center" vertical="center" wrapText="1"/>
    </xf>
    <xf fontId="25" fillId="0" borderId="10" numFmtId="49" xfId="41" applyNumberFormat="1" applyFont="1" applyBorder="1" applyAlignment="1">
      <alignment horizontal="center" vertical="center" wrapText="1"/>
    </xf>
    <xf fontId="25" fillId="0" borderId="13" numFmtId="49" xfId="41" applyNumberFormat="1" applyFont="1" applyBorder="1" applyAlignment="1">
      <alignment horizontal="center" vertical="center" wrapText="1"/>
    </xf>
    <xf fontId="25" fillId="0" borderId="14" numFmtId="49" xfId="41" applyNumberFormat="1" applyFont="1" applyBorder="1" applyAlignment="1">
      <alignment horizontal="center" vertical="center" wrapText="1"/>
    </xf>
    <xf fontId="25" fillId="0" borderId="15" numFmtId="49" xfId="41" applyNumberFormat="1" applyFont="1" applyBorder="1" applyAlignment="1">
      <alignment horizontal="center" vertical="center" wrapText="1"/>
    </xf>
    <xf fontId="25" fillId="0" borderId="10" numFmtId="0" xfId="0" applyFont="1" applyBorder="1" applyAlignment="1">
      <alignment horizontal="center" vertical="center"/>
    </xf>
    <xf fontId="25" fillId="0" borderId="16" numFmtId="49" xfId="41" applyNumberFormat="1" applyFont="1" applyBorder="1" applyAlignment="1">
      <alignment horizontal="center" vertical="center" wrapText="1"/>
    </xf>
    <xf fontId="25" fillId="0" borderId="17" numFmtId="49" xfId="41" applyNumberFormat="1" applyFont="1" applyBorder="1" applyAlignment="1">
      <alignment horizontal="center" vertical="center" wrapText="1"/>
    </xf>
    <xf fontId="25" fillId="0" borderId="18" numFmtId="49" xfId="41" applyNumberFormat="1" applyFont="1" applyBorder="1" applyAlignment="1">
      <alignment horizontal="center" vertical="center" wrapText="1"/>
    </xf>
    <xf fontId="25" fillId="0" borderId="19" numFmtId="49" xfId="41" applyNumberFormat="1" applyFont="1" applyBorder="1" applyAlignment="1">
      <alignment horizontal="center" vertical="center" wrapText="1"/>
    </xf>
    <xf fontId="26" fillId="0" borderId="10" numFmtId="0" xfId="0" applyFont="1" applyBorder="1" applyAlignment="1">
      <alignment horizontal="center" vertical="center" wrapText="1"/>
    </xf>
    <xf fontId="26" fillId="0" borderId="10" numFmtId="2" xfId="0" applyNumberFormat="1" applyFont="1" applyBorder="1" applyAlignment="1">
      <alignment horizontal="center" vertical="center" wrapText="1"/>
    </xf>
    <xf fontId="25" fillId="0" borderId="20" numFmtId="49" xfId="41" applyNumberFormat="1" applyFont="1" applyBorder="1" applyAlignment="1">
      <alignment horizontal="center" vertical="center" wrapText="1"/>
    </xf>
    <xf fontId="27" fillId="0" borderId="10" numFmtId="49" xfId="41" applyNumberFormat="1" applyFont="1" applyBorder="1" applyAlignment="1">
      <alignment horizontal="center" vertical="center" wrapText="1"/>
    </xf>
    <xf fontId="25" fillId="0" borderId="10" numFmtId="0" xfId="0" applyFont="1" applyBorder="1"/>
    <xf fontId="25" fillId="0" borderId="10" numFmtId="0" xfId="0" applyFont="1" applyBorder="1" applyAlignment="1">
      <alignment vertical="center"/>
    </xf>
    <xf fontId="28" fillId="0" borderId="10" numFmtId="49" xfId="41" applyNumberFormat="1" applyFont="1" applyBorder="1" applyAlignment="1">
      <alignment horizontal="center" vertical="center" wrapText="1"/>
    </xf>
    <xf fontId="22" fillId="0" borderId="10" numFmtId="49" xfId="41" applyNumberFormat="1" applyFont="1" applyBorder="1" applyAlignment="1">
      <alignment horizontal="center" vertical="center" wrapText="1"/>
    </xf>
    <xf fontId="28" fillId="0" borderId="10" numFmtId="2" xfId="41" applyNumberFormat="1" applyFont="1" applyBorder="1" applyAlignment="1">
      <alignment horizontal="center" vertical="center" wrapText="1"/>
    </xf>
    <xf fontId="24" fillId="0" borderId="10" numFmtId="0" xfId="0" applyFont="1" applyBorder="1" applyAlignment="1">
      <alignment horizontal="left" vertical="center" wrapText="1"/>
    </xf>
    <xf fontId="24" fillId="0" borderId="0" numFmtId="0" xfId="0" applyFont="1" applyAlignment="1">
      <alignment horizontal="center" vertical="center" wrapText="1"/>
    </xf>
    <xf fontId="24" fillId="0" borderId="10" numFmtId="0" xfId="0" applyFont="1" applyBorder="1" applyAlignment="1">
      <alignment horizontal="center" vertical="center" wrapText="1"/>
    </xf>
    <xf fontId="24" fillId="0" borderId="12" numFmtId="2" xfId="0" applyNumberFormat="1" applyFont="1" applyBorder="1" applyAlignment="1">
      <alignment horizontal="center" vertical="center" wrapText="1"/>
    </xf>
    <xf fontId="24" fillId="0" borderId="12" numFmtId="4" xfId="0" applyNumberFormat="1" applyFont="1" applyBorder="1" applyAlignment="1">
      <alignment horizontal="center" vertical="center" wrapText="1"/>
    </xf>
    <xf fontId="24" fillId="0" borderId="12" numFmtId="0" xfId="0" applyFont="1" applyBorder="1" applyAlignment="1">
      <alignment horizontal="center" vertical="center" wrapText="1"/>
    </xf>
    <xf fontId="22" fillId="0" borderId="12" numFmtId="0" xfId="0" applyFont="1" applyBorder="1" applyAlignment="1">
      <alignment horizontal="center" vertical="center" wrapText="1"/>
    </xf>
    <xf fontId="24" fillId="0" borderId="10" numFmtId="0" xfId="0" applyFont="1" applyBorder="1" applyAlignment="1">
      <alignment horizontal="left" vertical="center"/>
    </xf>
    <xf fontId="24" fillId="0" borderId="10" numFmtId="0" xfId="0" applyFont="1" applyBorder="1" applyAlignment="1">
      <alignment horizontal="center" vertical="center"/>
    </xf>
    <xf fontId="24" fillId="0" borderId="12" numFmtId="2" xfId="0" applyNumberFormat="1" applyFont="1" applyBorder="1" applyAlignment="1">
      <alignment horizontal="center" vertical="center"/>
    </xf>
    <xf fontId="24" fillId="0" borderId="12" numFmtId="4" xfId="0" applyNumberFormat="1" applyFont="1" applyBorder="1" applyAlignment="1">
      <alignment horizontal="center" vertical="center"/>
    </xf>
    <xf fontId="24" fillId="0" borderId="12" numFmtId="0" xfId="0" applyFont="1" applyBorder="1" applyAlignment="1">
      <alignment horizontal="center" vertical="center"/>
    </xf>
    <xf fontId="0" fillId="0" borderId="0" numFmtId="0" xfId="0" applyAlignment="1">
      <alignment vertical="top"/>
    </xf>
    <xf fontId="24" fillId="0" borderId="21" numFmtId="0" xfId="0" applyFont="1" applyBorder="1" applyAlignment="1">
      <alignment horizontal="right" vertical="center"/>
    </xf>
    <xf fontId="24" fillId="0" borderId="22" numFmtId="0" xfId="0" applyFont="1" applyBorder="1" applyAlignment="1">
      <alignment horizontal="right" vertical="center"/>
    </xf>
    <xf fontId="24" fillId="0" borderId="23" numFmtId="0" xfId="0" applyFont="1" applyBorder="1" applyAlignment="1">
      <alignment horizontal="right" vertical="center"/>
    </xf>
    <xf fontId="24" fillId="0" borderId="24" numFmtId="0" xfId="0" applyFont="1" applyBorder="1" applyAlignment="1">
      <alignment horizontal="right" vertical="center"/>
    </xf>
    <xf fontId="22" fillId="0" borderId="21" numFmtId="4" xfId="0" applyNumberFormat="1" applyFont="1" applyBorder="1" applyAlignment="1">
      <alignment horizontal="right" vertical="center"/>
    </xf>
    <xf fontId="22" fillId="0" borderId="23" numFmtId="4" xfId="0" applyNumberFormat="1" applyFont="1" applyBorder="1" applyAlignment="1">
      <alignment horizontal="right" vertical="center"/>
    </xf>
    <xf fontId="24" fillId="0" borderId="23" numFmtId="0" xfId="0" applyFont="1" applyBorder="1" applyAlignment="1">
      <alignment horizontal="left" vertical="center" wrapText="1"/>
    </xf>
    <xf fontId="0" fillId="0" borderId="23" numFmtId="0" xfId="0" applyBorder="1" applyAlignment="1">
      <alignment horizontal="left" vertical="center"/>
    </xf>
    <xf fontId="24" fillId="0" borderId="25" numFmtId="0" xfId="0" applyFont="1" applyBorder="1" applyAlignment="1">
      <alignment horizontal="right" vertical="center" wrapText="1"/>
    </xf>
    <xf fontId="24" fillId="0" borderId="0" numFmtId="0" xfId="0" applyFont="1" applyAlignment="1">
      <alignment horizontal="right" vertical="center" wrapText="1"/>
    </xf>
    <xf fontId="29" fillId="0" borderId="0" numFmtId="0" xfId="0" applyFont="1" applyAlignment="1">
      <alignment horizontal="left" vertical="center"/>
    </xf>
    <xf fontId="29" fillId="0" borderId="0" numFmtId="0" xfId="0" applyFont="1" applyAlignment="1">
      <alignment horizontal="center"/>
    </xf>
    <xf fontId="29" fillId="0" borderId="0" numFmtId="0" xfId="0" applyFont="1"/>
    <xf fontId="30" fillId="0" borderId="0" numFmtId="0" xfId="0" applyFont="1"/>
    <xf fontId="29" fillId="0" borderId="0" numFmtId="0" xfId="0" applyFont="1" applyAlignment="1">
      <alignment horizontal="center" vertical="center"/>
    </xf>
    <xf fontId="31" fillId="0" borderId="0" numFmtId="0" xfId="0" applyFont="1" applyAlignment="1">
      <alignment horizontal="center"/>
    </xf>
    <xf fontId="31" fillId="0" borderId="0" numFmtId="0" xfId="0" applyFont="1"/>
  </cellXfs>
  <cellStyles count="51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бычный 2" xfId="39"/>
    <cellStyle name="Обычный_Лист1" xfId="40"/>
    <cellStyle name="Открывавшаяся гиперссылка" xfId="41" builtinId="9"/>
    <cellStyle name="Плохой" xfId="42" builtinId="27"/>
    <cellStyle name="Пояснение" xfId="43" builtinId="53"/>
    <cellStyle name="Примечание" xfId="44" builtinId="10"/>
    <cellStyle name="Процентный" xfId="45" builtinId="5"/>
    <cellStyle name="Связанная ячейка" xfId="46" builtinId="24"/>
    <cellStyle name="Текст предупреждения" xfId="47" builtinId="11"/>
    <cellStyle name="Финансовый" xfId="48" builtinId="3"/>
    <cellStyle name="Финансовый [0]" xfId="49" builtinId="6"/>
    <cellStyle name="Хороший" xfId="50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wmf"/><Relationship Id="rId7" Type="http://schemas.openxmlformats.org/officeDocument/2006/relationships/image" Target="../media/image4.wmf"/></Relationships>
</file>

<file path=xl/drawings/_rels/vmlDrawing1.vml.rels><?xml version="1.0" encoding="UTF-8" standalone="yes"?><Relationships xmlns="http://schemas.openxmlformats.org/package/2006/relationships"><Relationship  Id="rId7" Type="http://schemas.openxmlformats.org/officeDocument/2006/relationships/image" Target="../media/image4.wmf"/><Relationship  Id="rId5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13</xdr:col>
      <xdr:colOff>9506</xdr:colOff>
      <xdr:row>12</xdr:row>
      <xdr:rowOff>29021</xdr:rowOff>
    </xdr:from>
    <xdr:to>
      <xdr:col>13</xdr:col>
      <xdr:colOff>1381143</xdr:colOff>
      <xdr:row>12</xdr:row>
      <xdr:rowOff>533548</xdr:rowOff>
    </xdr:to>
    <xdr:pic>
      <xdr:nvPicPr>
        <xdr:cNvPr id="1510" name="Picture 2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14</xdr:col>
      <xdr:colOff>9673</xdr:colOff>
      <xdr:row>12</xdr:row>
      <xdr:rowOff>46880</xdr:rowOff>
    </xdr:from>
    <xdr:to>
      <xdr:col>14</xdr:col>
      <xdr:colOff>961578</xdr:colOff>
      <xdr:row>12</xdr:row>
      <xdr:rowOff>551408</xdr:rowOff>
    </xdr:to>
    <xdr:pic>
      <xdr:nvPicPr>
        <xdr:cNvPr id="1511" name="Picture 1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6" Type="http://schemas.openxmlformats.org/officeDocument/2006/relationships/vmlDrawing" Target="../drawings/vmlDrawing1.vml"/><Relationship  Id="rId5" Type="http://schemas.openxmlformats.org/officeDocument/2006/relationships/drawing" Target="../drawings/drawing1.xml"/><Relationship  Id="rId4" Type="http://schemas.openxmlformats.org/officeDocument/2006/relationships/oleObject" Target="../embeddings/oleObject4.bin"/><Relationship  Id="rId3" Type="http://schemas.openxmlformats.org/officeDocument/2006/relationships/image" Target="../media/image4.wmf"/><Relationship  Id="rId2" Type="http://schemas.openxmlformats.org/officeDocument/2006/relationships/oleObject" Target="../embeddings/oleObject3.bin"/><Relationship  Id="rId1" Type="http://schemas.openxmlformats.org/officeDocument/2006/relationships/image" Target="../media/image3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topLeftCell="A2" zoomScale="80" workbookViewId="0">
      <selection activeCell="G19" activeCellId="0" sqref="G19"/>
    </sheetView>
  </sheetViews>
  <sheetFormatPr baseColWidth="8" defaultColWidth="9.2851599999999994" defaultRowHeight="12.75" customHeight="1"/>
  <cols>
    <col customWidth="1" min="1" max="1" width="5.1406200000000002"/>
    <col customWidth="1" min="2" max="2" width="57.570300000000003"/>
    <col customWidth="1" min="3" max="3" width="22.425799999999999"/>
    <col customWidth="1" min="4" max="4" width="14.425800000000001"/>
    <col customWidth="1" min="5" max="5" width="9.4257799999999996"/>
    <col customWidth="1" min="6" max="8" width="14.425800000000001"/>
    <col customWidth="1" min="9" max="10" width="4.4257799999999996"/>
    <col customWidth="1" min="11" max="11" width="5.4257799999999996"/>
    <col customWidth="1" min="12" max="12" width="14.2852"/>
    <col customWidth="1" min="13" max="13" width="10.855499999999999"/>
    <col customWidth="1" min="14" max="14" width="21"/>
    <col customWidth="1" min="15" max="15" width="14.710900000000001"/>
    <col customWidth="1" min="16" max="16" width="21.425799999999999"/>
    <col customWidth="1" min="17" max="17" width="24.710899999999999"/>
    <col customWidth="1" min="18" max="18" style="1" width="15.5703"/>
    <col customWidth="1" min="19" max="19" width="14.710900000000001"/>
    <col customWidth="1" min="20" max="20" style="2" width="19.2852"/>
    <col customWidth="1" min="21" max="257" width="9.2851599999999994"/>
  </cols>
  <sheetData>
    <row r="1" s="3" customFormat="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3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13.5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8.60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ht="50.25" customHeight="1">
      <c r="A5" s="7" t="s">
        <v>2</v>
      </c>
      <c r="B5" s="7"/>
      <c r="C5" s="7"/>
      <c r="D5" s="8" t="s">
        <v>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ht="51" customHeight="1">
      <c r="A6" s="7" t="s">
        <v>4</v>
      </c>
      <c r="B6" s="7"/>
      <c r="C6" s="7"/>
      <c r="D6" s="8" t="s">
        <v>5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ht="16.5" customHeight="1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ht="9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5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12.75" hidden="1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ht="21.75" customHeight="1">
      <c r="A11" s="11" t="s">
        <v>7</v>
      </c>
      <c r="B11" s="12" t="s">
        <v>8</v>
      </c>
      <c r="C11" s="13" t="s">
        <v>9</v>
      </c>
      <c r="D11" s="13" t="s">
        <v>10</v>
      </c>
      <c r="E11" s="13" t="s">
        <v>11</v>
      </c>
      <c r="F11" s="14" t="s">
        <v>12</v>
      </c>
      <c r="G11" s="15"/>
      <c r="H11" s="15"/>
      <c r="I11" s="15"/>
      <c r="J11" s="15"/>
      <c r="K11" s="16"/>
      <c r="L11" s="13" t="s">
        <v>13</v>
      </c>
      <c r="M11" s="13"/>
      <c r="N11" s="13"/>
      <c r="O11" s="13"/>
      <c r="P11" s="13"/>
      <c r="Q11" s="17" t="s">
        <v>14</v>
      </c>
      <c r="R11" s="17"/>
      <c r="S11" s="17"/>
      <c r="T11" s="17"/>
    </row>
    <row r="12" ht="43.5" customHeight="1">
      <c r="A12" s="11"/>
      <c r="B12" s="18"/>
      <c r="C12" s="13"/>
      <c r="D12" s="13"/>
      <c r="E12" s="13"/>
      <c r="F12" s="19"/>
      <c r="G12" s="20"/>
      <c r="H12" s="20"/>
      <c r="I12" s="20"/>
      <c r="J12" s="20"/>
      <c r="K12" s="21"/>
      <c r="L12" s="13" t="s">
        <v>15</v>
      </c>
      <c r="M12" s="13" t="s">
        <v>16</v>
      </c>
      <c r="N12" s="13" t="s">
        <v>17</v>
      </c>
      <c r="O12" s="13" t="s">
        <v>18</v>
      </c>
      <c r="P12" s="13" t="s">
        <v>19</v>
      </c>
      <c r="Q12" s="13" t="s">
        <v>20</v>
      </c>
      <c r="R12" s="22" t="s">
        <v>21</v>
      </c>
      <c r="S12" s="22" t="s">
        <v>22</v>
      </c>
      <c r="T12" s="23" t="s">
        <v>23</v>
      </c>
    </row>
    <row r="13" ht="45" customHeight="1">
      <c r="A13" s="11"/>
      <c r="B13" s="24"/>
      <c r="C13" s="13"/>
      <c r="D13" s="13"/>
      <c r="E13" s="13"/>
      <c r="F13" s="25" t="s">
        <v>24</v>
      </c>
      <c r="G13" s="25" t="s">
        <v>25</v>
      </c>
      <c r="H13" s="25" t="s">
        <v>26</v>
      </c>
      <c r="I13" s="25" t="s">
        <v>27</v>
      </c>
      <c r="J13" s="25" t="s">
        <v>28</v>
      </c>
      <c r="K13" s="13" t="s">
        <v>29</v>
      </c>
      <c r="L13" s="13"/>
      <c r="M13" s="13"/>
      <c r="N13" s="13"/>
      <c r="O13" s="13"/>
      <c r="P13" s="13" t="s">
        <v>30</v>
      </c>
      <c r="Q13" s="26"/>
      <c r="R13" s="27"/>
      <c r="S13" s="22"/>
      <c r="T13" s="23"/>
    </row>
    <row r="14" ht="15" customHeight="1">
      <c r="A14" s="28" t="s">
        <v>31</v>
      </c>
      <c r="B14" s="29" t="s">
        <v>32</v>
      </c>
      <c r="C14" s="28" t="s">
        <v>33</v>
      </c>
      <c r="D14" s="28" t="s">
        <v>34</v>
      </c>
      <c r="E14" s="28" t="s">
        <v>35</v>
      </c>
      <c r="F14" s="28" t="s">
        <v>36</v>
      </c>
      <c r="G14" s="28" t="s">
        <v>37</v>
      </c>
      <c r="H14" s="28" t="s">
        <v>38</v>
      </c>
      <c r="I14" s="28" t="s">
        <v>39</v>
      </c>
      <c r="J14" s="28" t="s">
        <v>40</v>
      </c>
      <c r="K14" s="28" t="s">
        <v>41</v>
      </c>
      <c r="L14" s="28" t="s">
        <v>42</v>
      </c>
      <c r="M14" s="28" t="s">
        <v>43</v>
      </c>
      <c r="N14" s="28" t="s">
        <v>44</v>
      </c>
      <c r="O14" s="28" t="s">
        <v>45</v>
      </c>
      <c r="P14" s="28" t="s">
        <v>46</v>
      </c>
      <c r="Q14" s="28" t="s">
        <v>47</v>
      </c>
      <c r="R14" s="28" t="s">
        <v>48</v>
      </c>
      <c r="S14" s="28" t="s">
        <v>49</v>
      </c>
      <c r="T14" s="30" t="s">
        <v>50</v>
      </c>
    </row>
    <row r="15" ht="15" customHeight="1">
      <c r="A15" s="13" t="s">
        <v>31</v>
      </c>
      <c r="B15" s="31" t="s">
        <v>51</v>
      </c>
      <c r="C15" s="32" t="s">
        <v>52</v>
      </c>
      <c r="D15" s="33" t="s">
        <v>53</v>
      </c>
      <c r="E15" s="32">
        <v>1</v>
      </c>
      <c r="F15" s="34">
        <v>6090</v>
      </c>
      <c r="G15" s="35">
        <v>6090</v>
      </c>
      <c r="H15" s="35">
        <v>5401</v>
      </c>
      <c r="I15" s="36"/>
      <c r="J15" s="36"/>
      <c r="K15" s="37"/>
      <c r="L15" s="34">
        <f t="shared" ref="L15:L16" si="0">AVERAGE(F15:J15)</f>
        <v>5860.333333333333</v>
      </c>
      <c r="M15" s="36">
        <f t="shared" ref="M15:M16" si="1">COUNT(F15:J15)</f>
        <v>3</v>
      </c>
      <c r="N15" s="36">
        <f t="shared" ref="N15:N16" si="2">STDEV(F15:H15)</f>
        <v>397.79433547165218</v>
      </c>
      <c r="O15" s="36">
        <f t="shared" ref="O15:O16" si="3">N15/L15*100</f>
        <v>6.7879131244807267</v>
      </c>
      <c r="P15" s="36" t="str">
        <f t="shared" ref="P15:P16" si="4">IF(O15&gt;33,"неоднородная","однородная")</f>
        <v>однородная</v>
      </c>
      <c r="Q15" s="36">
        <f t="shared" ref="Q15:Q16" si="5">(E15/M15)*SUM(F15:K15)</f>
        <v>5860.333333333333</v>
      </c>
      <c r="R15" s="36">
        <f t="shared" ref="R15:R16" si="6">Q15/E15</f>
        <v>5860.333333333333</v>
      </c>
      <c r="S15" s="36">
        <f t="shared" ref="S15:S16" si="7">ROUND(R15,2)</f>
        <v>5860.3299999999999</v>
      </c>
      <c r="T15" s="34">
        <f t="shared" ref="T15:T16" si="8">S15*E15</f>
        <v>5860.3299999999999</v>
      </c>
    </row>
    <row r="16" ht="15" customHeight="1">
      <c r="A16" s="13" t="s">
        <v>32</v>
      </c>
      <c r="B16" s="38" t="s">
        <v>54</v>
      </c>
      <c r="C16" s="39" t="s">
        <v>55</v>
      </c>
      <c r="D16" s="33" t="s">
        <v>53</v>
      </c>
      <c r="E16" s="39">
        <v>1</v>
      </c>
      <c r="F16" s="40">
        <v>4333</v>
      </c>
      <c r="G16" s="41">
        <v>4990</v>
      </c>
      <c r="H16" s="41">
        <v>5598</v>
      </c>
      <c r="I16" s="42"/>
      <c r="J16" s="42"/>
      <c r="K16" s="37"/>
      <c r="L16" s="40">
        <f t="shared" si="0"/>
        <v>4973.666666666667</v>
      </c>
      <c r="M16" s="42">
        <f t="shared" si="1"/>
        <v>3</v>
      </c>
      <c r="N16" s="42">
        <f t="shared" si="2"/>
        <v>632.65814887135798</v>
      </c>
      <c r="O16" s="42">
        <f t="shared" si="3"/>
        <v>12.720155797963098</v>
      </c>
      <c r="P16" s="42" t="str">
        <f t="shared" si="4"/>
        <v>однородная</v>
      </c>
      <c r="Q16" s="42">
        <f t="shared" si="5"/>
        <v>4973.6666666666661</v>
      </c>
      <c r="R16" s="42">
        <f t="shared" si="6"/>
        <v>4973.6666666666661</v>
      </c>
      <c r="S16" s="42">
        <f t="shared" si="7"/>
        <v>4973.6700000000001</v>
      </c>
      <c r="T16" s="40">
        <f t="shared" si="8"/>
        <v>4973.6700000000001</v>
      </c>
    </row>
    <row r="17" s="43" customFormat="1" ht="34.5" customHeight="1">
      <c r="A17" s="44" t="s">
        <v>56</v>
      </c>
      <c r="B17" s="45"/>
      <c r="C17" s="45"/>
      <c r="D17" s="46"/>
      <c r="E17" s="47"/>
      <c r="F17" s="48">
        <f>SUM(T15:T16)</f>
        <v>10834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</row>
    <row r="18" s="43" customFormat="1" ht="53.25" customHeight="1">
      <c r="A18" s="50" t="s">
        <v>57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ht="14.25" customHeight="1">
      <c r="A19" s="52" t="s">
        <v>58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</row>
    <row r="20" ht="41.25" hidden="1" customHeight="1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ht="17.25" customHeight="1">
      <c r="A21" s="54"/>
      <c r="B21" s="55"/>
      <c r="C21" s="56"/>
      <c r="D21" s="56"/>
      <c r="E21" s="57"/>
      <c r="F21" s="57"/>
    </row>
    <row r="22" ht="19.5" customHeight="1">
      <c r="A22" s="54"/>
      <c r="B22" s="55"/>
      <c r="C22" s="56"/>
      <c r="D22" s="56"/>
      <c r="E22" s="57"/>
      <c r="F22" s="57"/>
    </row>
    <row r="23" ht="17.25">
      <c r="A23" s="54"/>
      <c r="B23" s="56"/>
      <c r="C23" s="56"/>
      <c r="D23" s="56"/>
      <c r="E23" s="57"/>
      <c r="F23" s="57"/>
    </row>
    <row r="24" ht="27.75" customHeight="1">
      <c r="A24" s="54"/>
      <c r="B24" s="58"/>
      <c r="C24" s="56"/>
      <c r="D24" s="56"/>
      <c r="E24" s="57"/>
      <c r="F24" s="57"/>
    </row>
    <row r="25" ht="17.25">
      <c r="A25" s="54"/>
      <c r="B25" s="55"/>
      <c r="C25" s="56"/>
      <c r="D25" s="56"/>
      <c r="E25" s="57"/>
      <c r="F25" s="57"/>
    </row>
    <row r="26" ht="19.5" customHeight="1">
      <c r="A26" s="54"/>
      <c r="B26" s="57"/>
      <c r="C26" s="57"/>
      <c r="D26" s="57"/>
      <c r="E26" s="57"/>
      <c r="F26" s="57"/>
    </row>
    <row r="27" ht="17.25">
      <c r="A27" s="54"/>
      <c r="B27" s="57"/>
      <c r="C27" s="57"/>
      <c r="D27" s="57"/>
      <c r="E27" s="57"/>
      <c r="F27" s="57"/>
    </row>
    <row r="28" ht="17.25">
      <c r="A28" s="54"/>
      <c r="B28" s="57"/>
      <c r="C28" s="57"/>
      <c r="D28" s="57"/>
      <c r="E28" s="57"/>
      <c r="F28" s="57"/>
    </row>
    <row r="29" ht="17.25">
      <c r="A29" s="54"/>
      <c r="B29" s="57"/>
      <c r="C29" s="57"/>
      <c r="D29" s="57"/>
      <c r="E29" s="57"/>
      <c r="F29" s="57"/>
    </row>
    <row r="30" ht="16.5">
      <c r="A30" s="57"/>
      <c r="B30" s="57"/>
      <c r="C30" s="57"/>
      <c r="D30" s="57"/>
      <c r="E30" s="57"/>
      <c r="F30" s="57"/>
    </row>
    <row r="31" ht="12.75">
      <c r="A31" s="1"/>
      <c r="B31" s="1"/>
    </row>
    <row r="32" ht="12.75">
      <c r="A32" s="1"/>
      <c r="B32" s="1"/>
    </row>
    <row r="33" ht="12.75">
      <c r="A33" s="1"/>
      <c r="B33" s="1"/>
    </row>
    <row r="34" ht="12.75">
      <c r="A34" s="1"/>
      <c r="B34" s="59"/>
    </row>
    <row r="35" ht="12.75">
      <c r="A35" s="1"/>
      <c r="B35" s="1"/>
      <c r="C35" s="60"/>
      <c r="D35" s="60"/>
      <c r="E35" s="60"/>
    </row>
  </sheetData>
  <mergeCells count="23">
    <mergeCell ref="A1:T2"/>
    <mergeCell ref="A3:T3"/>
    <mergeCell ref="A5:C5"/>
    <mergeCell ref="D5:T5"/>
    <mergeCell ref="A6:C6"/>
    <mergeCell ref="D6:T6"/>
    <mergeCell ref="A7:T10"/>
    <mergeCell ref="A11:A13"/>
    <mergeCell ref="B11:B13"/>
    <mergeCell ref="C11:C13"/>
    <mergeCell ref="D11:D13"/>
    <mergeCell ref="E11:E13"/>
    <mergeCell ref="F11:K12"/>
    <mergeCell ref="L11:P11"/>
    <mergeCell ref="Q11:T11"/>
    <mergeCell ref="L12:L13"/>
    <mergeCell ref="M12:M13"/>
    <mergeCell ref="S12:S13"/>
    <mergeCell ref="T12:T13"/>
    <mergeCell ref="A17:E17"/>
    <mergeCell ref="F17:T17"/>
    <mergeCell ref="A18:T18"/>
    <mergeCell ref="A19:T20"/>
  </mergeCells>
  <printOptions headings="0" gridLines="0"/>
  <pageMargins left="0.15748000000000001" right="0.15748000000000001" top="0.27559099999999992" bottom="0.35433099999999995" header="0.15748000000000001" footer="0.23622000000000001"/>
  <pageSetup paperSize="9" scale="47" firstPageNumber="1" fitToWidth="1" fitToHeight="5" pageOrder="downThenOver" orientation="landscape" usePrinterDefaults="1" blackAndWhite="0" draft="0" cellComments="none" useFirstPageNumber="0" errors="displayed" horizontalDpi="600" verticalDpi="600" copies="1"/>
  <headerFooter/>
  <drawing r:id="rId5"/>
  <legacyDrawing r:id="rId6"/>
  <oleObjects>
    <mc:AlternateContent xmlns:mc="http://schemas.openxmlformats.org/markup-compatibility/2006">
      <mc:Choice Requires="x14">
        <oleObject progId="Equation.3" dvAspect="DVASPECT_CONTENT" shapeId="2049" r:id="rId4">
          <objectPr defaultSize="0" r:id="rId3">
            <anchor>
              <from>
                <xdr:col>16</xdr:col>
                <xdr:colOff>0</xdr:colOff>
                <xdr:row>11</xdr:row>
                <xdr:rowOff>466576</xdr:rowOff>
              </from>
              <to>
                <xdr:col>16</xdr:col>
                <xdr:colOff>1600144</xdr:colOff>
                <xdr:row>12</xdr:row>
                <xdr:rowOff>552449</xdr:rowOff>
              </to>
            </anchor>
          </objectPr>
        </oleObject>
      </mc:Choice>
      <mc:Fallback>
        <oleObject progId="Equation.3" dvAspect="DVASPECT_CONTENT" shapeId="2049" r:id="rId4"/>
      </mc:Fallback>
    </mc:AlternateContent>
    <mc:AlternateContent xmlns:mc="http://schemas.openxmlformats.org/markup-compatibility/2006">
      <mc:Choice Requires="x14">
        <oleObject progId="Equation.3" dvAspect="DVASPECT_CONTENT" shapeId="2048" r:id="rId2">
          <objectPr defaultSize="0" r:id="rId1">
            <anchor>
              <from>
                <xdr:col>17</xdr:col>
                <xdr:colOff>9673</xdr:colOff>
                <xdr:row>11</xdr:row>
                <xdr:rowOff>551408</xdr:rowOff>
              </from>
              <to>
                <xdr:col>18</xdr:col>
                <xdr:colOff>96180</xdr:colOff>
                <xdr:row>12</xdr:row>
                <xdr:rowOff>552449</xdr:rowOff>
              </to>
            </anchor>
          </objectPr>
        </oleObject>
      </mc:Choice>
      <mc:Fallback>
        <oleObject progId="Equation.3" dvAspect="DVASPECT_CONTENT" shapeId="2048" r:id="rId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zoomScale="100" workbookViewId="0">
      <selection activeCell="G17" activeCellId="0" sqref="G17"/>
    </sheetView>
  </sheetViews>
  <sheetFormatPr baseColWidth="8" defaultColWidth="9.2851599999999994" defaultRowHeight="12.75" customHeight="1"/>
  <cols>
    <col customWidth="1" min="1" max="257" width="9.2851599999999994"/>
  </cols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3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Suncova_EU</cp:lastModifiedBy>
  <cp:revision>10</cp:revision>
  <dcterms:created xsi:type="dcterms:W3CDTF">2009-02-06T02:40:00Z</dcterms:created>
  <dcterms:modified xsi:type="dcterms:W3CDTF">2026-05-27T12:25:41Z</dcterms:modified>
  <cp:version>1048576</cp:version>
</cp:coreProperties>
</file>