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7B7F1B4-2FFA-4138-9239-CEDC26A07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6" i="1"/>
  <c r="P5" i="1"/>
  <c r="Q5" i="1" s="1"/>
  <c r="R5" i="1" s="1"/>
  <c r="P6" i="1"/>
  <c r="Q6" i="1" s="1"/>
  <c r="R6" i="1" s="1"/>
  <c r="M5" i="1" l="1"/>
  <c r="N5" i="1"/>
  <c r="M6" i="1"/>
  <c r="O6" i="1" s="1"/>
  <c r="J6" i="1"/>
  <c r="K6" i="1" s="1"/>
  <c r="J5" i="1"/>
  <c r="K5" i="1" s="1"/>
  <c r="J7" i="1"/>
  <c r="K7" i="1" s="1"/>
  <c r="N7" i="1"/>
  <c r="M7" i="1"/>
  <c r="R8" i="1"/>
  <c r="O5" i="1" l="1"/>
  <c r="O7" i="1"/>
</calcChain>
</file>

<file path=xl/sharedStrings.xml><?xml version="1.0" encoding="utf-8"?>
<sst xmlns="http://schemas.openxmlformats.org/spreadsheetml/2006/main" count="44" uniqueCount="38">
  <si>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</si>
  <si>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</si>
  <si>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</si>
  <si>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</si>
  <si>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</si>
  <si>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</si>
  <si>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</si>
  <si>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</si>
  <si>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</si>
  <si>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</si>
  <si>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</si>
  <si>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</si>
  <si>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</si>
  <si>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</si>
  <si>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</si>
  <si>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</si>
  <si>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</si>
  <si>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</si>
  <si>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</si>
  <si>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</si>
  <si>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</si>
  <si>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</si>
  <si>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</si>
  <si>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</si>
  <si>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</si>
  <si>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</si>
  <si>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</si>
  <si>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</si>
  <si>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</si>
  <si>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</si>
  <si>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</si>
  <si>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</si>
  <si>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32.50.21.129</t>
  </si>
  <si>
    <t>20.20.14.000</t>
  </si>
  <si>
    <t>Дыхательный клапан для Oxylog® 2000/3000, многоразовый</t>
  </si>
  <si>
    <t>Многослойный липкий мат</t>
  </si>
  <si>
    <t>96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</si>
  <si>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568871,04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</si>
</sst>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6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6" sqref="D6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s="6" customFormat="1" ht="41.25" customHeight="1">
      <c r="A3" s="41" t="s">
        <v>6</v>
      </c>
      <c r="B3" s="41"/>
      <c r="C3" s="29"/>
      <c r="D3" s="41" t="s">
        <v>26</v>
      </c>
      <c r="E3" s="41" t="s">
        <v>10</v>
      </c>
      <c r="F3" s="41" t="s">
        <v>11</v>
      </c>
      <c r="G3" s="42" t="s">
        <v>20</v>
      </c>
      <c r="H3" s="42"/>
      <c r="I3" s="42"/>
      <c r="J3" s="42" t="s">
        <v>21</v>
      </c>
      <c r="K3" s="42" t="s">
        <v>22</v>
      </c>
      <c r="L3" s="44" t="s">
        <v>9</v>
      </c>
      <c r="M3" s="42" t="s">
        <v>23</v>
      </c>
      <c r="N3" s="42" t="s">
        <v>12</v>
      </c>
      <c r="O3" s="39" t="s">
        <v>13</v>
      </c>
      <c r="P3" s="39" t="s">
        <v>8</v>
      </c>
      <c r="Q3" s="39" t="s">
        <v>19</v>
      </c>
      <c r="R3" s="46" t="s">
        <v>14</v>
      </c>
    </row>
    <row r="4" spans="1:18" s="6" customFormat="1" ht="15">
      <c r="A4" s="41"/>
      <c r="B4" s="41"/>
      <c r="C4" s="29"/>
      <c r="D4" s="41"/>
      <c r="E4" s="41"/>
      <c r="F4" s="41"/>
      <c r="G4" s="8" t="s">
        <v>28</v>
      </c>
      <c r="H4" s="8" t="s">
        <v>29</v>
      </c>
      <c r="I4" s="8" t="s">
        <v>30</v>
      </c>
      <c r="J4" s="43"/>
      <c r="K4" s="43"/>
      <c r="L4" s="45"/>
      <c r="M4" s="43" t="s">
        <v>15</v>
      </c>
      <c r="N4" s="43" t="s">
        <v>16</v>
      </c>
      <c r="O4" s="40" t="s">
        <v>17</v>
      </c>
      <c r="P4" s="40" t="s">
        <v>8</v>
      </c>
      <c r="Q4" s="39"/>
      <c r="R4" s="47"/>
    </row>
    <row r="5" spans="1:18" s="24" customFormat="1" ht="38.25">
      <c r="A5" s="26">
        <v>1</v>
      </c>
      <c r="B5" s="27"/>
      <c r="C5" s="34" t="s">
        <v>32</v>
      </c>
      <c r="D5" s="32" t="s">
        <v>34</v>
      </c>
      <c r="E5" s="21" t="s">
        <v>31</v>
      </c>
      <c r="F5" s="21">
        <v>1</v>
      </c>
      <c r="G5" s="22">
        <v>166128</v>
      </c>
      <c r="H5" s="22">
        <v>166580</v>
      </c>
      <c r="I5" s="22">
        <v>166900</v>
      </c>
      <c r="J5" s="13">
        <f t="shared" ref="J5:J7" si="0">MIN(G5:I5)</f>
        <v>166128</v>
      </c>
      <c r="K5" s="13">
        <f t="shared" ref="K5:K7" si="1">J5*(1+L5)</f>
        <v>174434.4</v>
      </c>
      <c r="L5" s="23">
        <v>0.05</v>
      </c>
      <c r="M5" s="25">
        <f t="shared" ref="M5:M7" si="2">AVERAGE(G5:I5)*(1+L5)</f>
        <v>174862.80000000002</v>
      </c>
      <c r="N5" s="25">
        <f t="shared" ref="N5:N7" si="3">STDEV(G5:I5)</f>
        <v>387.87626893121472</v>
      </c>
      <c r="O5" s="9">
        <f t="shared" ref="O5:O7" si="4">N5/M5</f>
        <v>2.2181748715633894E-3</v>
      </c>
      <c r="P5" s="10">
        <f t="shared" ref="P5:P7" si="5">MIN(G5,H5,I5)</f>
        <v>166128</v>
      </c>
      <c r="Q5" s="22">
        <f>P5</f>
        <v>166128</v>
      </c>
      <c r="R5" s="22">
        <f>Q5*F5</f>
        <v>166128</v>
      </c>
    </row>
    <row r="6" spans="1:18" s="24" customFormat="1" ht="15">
      <c r="A6" s="33">
        <v>2</v>
      </c>
      <c r="B6" s="27"/>
      <c r="C6" s="34" t="s">
        <v>33</v>
      </c>
      <c r="D6" s="32" t="s">
        <v>35</v>
      </c>
      <c r="E6" s="21" t="s">
        <v>31</v>
      </c>
      <c r="F6" s="28" t="s">
        <v>36</v>
      </c>
      <c r="G6" s="22">
        <v>2918.24</v>
      </c>
      <c r="H6" s="22">
        <v>3010</v>
      </c>
      <c r="I6" s="22">
        <v>3020</v>
      </c>
      <c r="J6" s="13">
        <f t="shared" si="0"/>
        <v>2918.24</v>
      </c>
      <c r="K6" s="13">
        <f t="shared" si="1"/>
        <v>3064.152</v>
      </c>
      <c r="L6" s="23">
        <v>0.05</v>
      </c>
      <c r="M6" s="25">
        <f t="shared" si="2"/>
        <v>3131.884</v>
      </c>
      <c r="N6" s="25">
        <f t="shared" si="3"/>
        <v>56.087721769861076</v>
      </c>
      <c r="O6" s="9">
        <f t="shared" si="4"/>
        <v>1.7908620424594613E-2</v>
      </c>
      <c r="P6" s="10">
        <f t="shared" si="5"/>
        <v>2918.24</v>
      </c>
      <c r="Q6" s="22">
        <f t="shared" ref="Q6:Q7" si="6">P6</f>
        <v>2918.24</v>
      </c>
      <c r="R6" s="22">
        <f t="shared" ref="R6:R7" si="7">Q6*F6</f>
        <v>280151.03999999998</v>
      </c>
    </row>
    <row r="7" spans="1:18" s="24" customFormat="1" ht="15">
      <c r="A7" s="33">
        <v>3</v>
      </c>
      <c r="B7" s="34"/>
      <c r="C7" s="36" t="s">
        <v>33</v>
      </c>
      <c r="D7" s="32" t="s">
        <v>35</v>
      </c>
      <c r="E7" s="21" t="s">
        <v>31</v>
      </c>
      <c r="F7" s="28" t="s">
        <v>36</v>
      </c>
      <c r="G7" s="22">
        <v>1277</v>
      </c>
      <c r="H7" s="22">
        <v>1310</v>
      </c>
      <c r="I7" s="22">
        <v>1360</v>
      </c>
      <c r="J7" s="13">
        <f t="shared" si="0"/>
        <v>1277</v>
      </c>
      <c r="K7" s="13">
        <f t="shared" si="1"/>
        <v>1340.8500000000001</v>
      </c>
      <c r="L7" s="23">
        <v>0.05</v>
      </c>
      <c r="M7" s="35">
        <f t="shared" si="2"/>
        <v>1381.45</v>
      </c>
      <c r="N7" s="35">
        <f t="shared" si="3"/>
        <v>41.78915329763614</v>
      </c>
      <c r="O7" s="9">
        <f t="shared" si="4"/>
        <v>3.0250210501745367E-2</v>
      </c>
      <c r="P7" s="10">
        <f t="shared" si="5"/>
        <v>1277</v>
      </c>
      <c r="Q7" s="22">
        <f t="shared" si="6"/>
        <v>1277</v>
      </c>
      <c r="R7" s="22">
        <f t="shared" si="7"/>
        <v>122592</v>
      </c>
    </row>
    <row r="8" spans="1:18" s="6" customFormat="1" ht="15">
      <c r="A8" s="14"/>
      <c r="B8" s="14"/>
      <c r="C8" s="14"/>
      <c r="D8" s="14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48" t="s">
        <v>24</v>
      </c>
      <c r="O8" s="48"/>
      <c r="P8" s="48"/>
      <c r="Q8" s="48"/>
      <c r="R8" s="20">
        <f>SUM(R5:R7)</f>
        <v>568871.04</v>
      </c>
    </row>
    <row r="9" spans="1:18" ht="37.5" customHeight="1">
      <c r="A9" s="51" t="s">
        <v>37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11"/>
      <c r="Q9" s="11"/>
      <c r="R9" s="12"/>
    </row>
    <row r="10" spans="1:18" ht="82.5" customHeight="1">
      <c r="A10" s="50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11"/>
      <c r="Q10" s="11"/>
    </row>
    <row r="11" spans="1:18" ht="48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8" ht="31.5">
      <c r="D12" s="1" t="s">
        <v>2</v>
      </c>
      <c r="E12" s="4" t="s">
        <v>1</v>
      </c>
      <c r="F12" s="49" t="s">
        <v>3</v>
      </c>
      <c r="G12" s="49"/>
    </row>
    <row r="13" spans="1:18">
      <c r="E13" s="4" t="s">
        <v>4</v>
      </c>
      <c r="F13" s="49" t="s">
        <v>5</v>
      </c>
      <c r="G13" s="49"/>
    </row>
    <row r="14" spans="1:18">
      <c r="J14" s="1"/>
      <c r="K14" s="1"/>
      <c r="L14" s="1"/>
      <c r="M14" s="1"/>
    </row>
    <row r="16" spans="1:18">
      <c r="A16" s="55"/>
      <c r="B16" s="55"/>
      <c r="C16" s="31"/>
      <c r="D16" s="53"/>
      <c r="E16" s="53"/>
      <c r="F16" s="53"/>
    </row>
    <row r="17" spans="1:15">
      <c r="A17" s="2"/>
      <c r="B17" s="2"/>
      <c r="C17" s="2"/>
      <c r="D17" s="2"/>
      <c r="E17" s="5"/>
    </row>
    <row r="18" spans="1:15">
      <c r="A18" s="49"/>
      <c r="B18" s="49"/>
      <c r="C18" s="30"/>
      <c r="D18" s="54"/>
      <c r="E18" s="54"/>
      <c r="F18" s="54"/>
      <c r="G18" s="54"/>
    </row>
    <row r="19" spans="1:1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</sheetData>
  <sheetProtection selectLockedCells="1" selectUnlockedCells="1"/>
  <mergeCells count="28">
    <mergeCell ref="A18:B18"/>
    <mergeCell ref="A10:O10"/>
    <mergeCell ref="M3:M4"/>
    <mergeCell ref="N3:N4"/>
    <mergeCell ref="A19:O19"/>
    <mergeCell ref="A9:O9"/>
    <mergeCell ref="A11:O11"/>
    <mergeCell ref="D16:F16"/>
    <mergeCell ref="D18:G18"/>
    <mergeCell ref="F12:G12"/>
    <mergeCell ref="A16:B16"/>
    <mergeCell ref="E3:E4"/>
    <mergeCell ref="F3:F4"/>
    <mergeCell ref="G3:I3"/>
    <mergeCell ref="J3:J4"/>
    <mergeCell ref="Q3:Q4"/>
    <mergeCell ref="P3:P4"/>
    <mergeCell ref="R3:R4"/>
    <mergeCell ref="N8:Q8"/>
    <mergeCell ref="F13:G13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2026-08-26T06:17:50Z</dcterms:modified>
</cp:coreProperties>
</file>