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НМЦК'!$B$5:$B$9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F7" i="1" l="1"/>
  <c r="H7" i="1" s="1"/>
  <c r="G7" i="1"/>
  <c r="L7" i="1"/>
  <c r="L6" i="1" l="1"/>
  <c r="L8" i="1" l="1"/>
  <c r="H32" i="5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G6" i="1" l="1"/>
  <c r="F6" i="1"/>
  <c r="H6" i="1" s="1"/>
  <c r="B12" i="2" l="1"/>
  <c r="G34" i="4" l="1"/>
  <c r="G33" i="4"/>
  <c r="A15" i="2" l="1"/>
  <c r="A10" i="2"/>
  <c r="H3" i="2" l="1"/>
  <c r="K2" i="1"/>
  <c r="D18" i="1" l="1"/>
  <c r="H16" i="1" s="1"/>
  <c r="H15" i="1" l="1"/>
  <c r="E18" i="1"/>
</calcChain>
</file>

<file path=xl/sharedStrings.xml><?xml version="1.0" encoding="utf-8"?>
<sst xmlns="http://schemas.openxmlformats.org/spreadsheetml/2006/main" count="193" uniqueCount="179">
  <si>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</si>
  <si>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</si>
  <si>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</si>
  <si>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</si>
  <si>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</si>
  <si>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</si>
  <si>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</si>
  <si>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</si>
  <si>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</si>
  <si>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</si>
  <si>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</si>
  <si>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</si>
  <si>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</si>
  <si>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</si>
  <si>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</si>
  <si>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</si>
  <si>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</si>
  <si>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</si>
  <si>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</si>
  <si>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</si>
  <si>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</si>
  <si>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</si>
  <si>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</si>
  <si>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</si>
  <si>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</si>
  <si>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</si>
  <si>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</si>
  <si>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</si>
  <si>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</si>
  <si>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</si>
  <si>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</si>
  <si>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</si>
  <si>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</si>
  <si>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</si>
  <si>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</si>
  <si>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</si>
  <si>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</si>
  <si>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</si>
  <si>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</si>
  <si>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</si>
  <si>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</si>
  <si>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</si>
  <si>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</si>
  <si>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</si>
  <si>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</si>
  <si>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</si>
  <si>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</si>
  <si>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</si>
  <si>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</si>
  <si>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</si>
  <si>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</si>
  <si>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</si>
  <si>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</si>
  <si>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</si>
  <si>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</si>
  <si>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</si>
  <si>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</si>
  <si>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</si>
  <si>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</si>
  <si>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</si>
  <si>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</si>
  <si>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</si>
  <si>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</si>
  <si>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</si>
  <si>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</si>
  <si>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</si>
  <si>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</si>
  <si>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</si>
  <si>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</si>
  <si>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</si>
  <si>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</si>
  <si>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</si>
  <si>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</si>
  <si>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</si>
  <si>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</si>
  <si>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</si>
  <si>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</si>
  <si>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</si>
  <si>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</si>
  <si>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</si>
  <si>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</si>
  <si>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</si>
  <si>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</si>
  <si>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</si>
  <si>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</si>
  <si>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</si>
  <si>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</si>
  <si>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</si>
  <si>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</si>
  <si>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</si>
  <si>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</si>
  <si>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</si>
  <si>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</si>
  <si>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</si>
  <si>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</si>
  <si>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</si>
  <si>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</si>
  <si>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</si>
  <si>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</si>
  <si>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</si>
  <si>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</si>
  <si>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</si>
  <si>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</si>
  <si>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</si>
  <si>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</si>
  <si>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</si>
  <si>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</si>
  <si>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</si>
  <si>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</si>
  <si>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</si>
  <si>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</si>
  <si>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</si>
  <si>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</si>
  <si>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</si>
  <si>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</si>
  <si>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</si>
  <si>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</si>
  <si>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</si>
  <si>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</si>
  <si>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</si>
  <si>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</si>
  <si>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</si>
  <si>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</si>
  <si>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</si>
  <si>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кг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</si>
  <si>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</si>
  <si>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</si>
  <si>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</si>
  <si>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</si>
  <si>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</si>
  <si>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</si>
  <si>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</si>
  <si>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</si>
  <si>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</si>
  <si>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</si>
  <si>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</si>
  <si>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</si>
  <si>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</si>
  <si>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</si>
  <si>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</si>
  <si>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</si>
  <si>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</si>
  <si>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</si>
  <si>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</si>
  <si>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</si>
  <si>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</si>
  <si>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</si>
  <si>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</si>
  <si>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</si>
  <si>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</si>
  <si>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</si>
  <si>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</si>
  <si>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</si>
  <si>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</si>
  <si>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</si>
  <si>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</si>
  <si>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</si>
  <si>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</si>
  <si>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</si>
  <si>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</si>
  <si>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</si>
  <si>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</si>
  <si>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</si>
  <si>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</si>
  <si>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</si>
  <si>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</si>
  <si>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</si>
  <si>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</si>
  <si>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</si>
  <si>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r>
      <t xml:space="preserve">Используемый метод определения НМЦК:  </t>
    </r>
    <r>
      <rPr>
        <sz val="11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</si>
  <si>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Инспектор ОМСМТ и ИО</t>
  </si>
  <si>
    <t>тел. 8 (391) 249-80-70</t>
  </si>
  <si>
    <t>Наименование  закупки</t>
  </si>
  <si>
    <t>минимальная цена для расчета с цены договора</t>
  </si>
  <si>
    <t>Консервы сардины в масле                                                                   ГОСТ 10119-2007                                                                 КТРУ 10.20.25.113-00000002</t>
  </si>
  <si>
    <t>Ответ на запрос ценовой инф-и 
КП №1
вход. 1169 от 02.09.2026</t>
  </si>
  <si>
    <t>Ответ на запрос ценовой инф-и 
КП №2
вход. 1170 от 02.09.2026</t>
  </si>
  <si>
    <t>Ответ на запрос ценовой инф-и 
КП №3
вход. 1171 от 02.09.2026</t>
  </si>
  <si>
    <t>Минтай мороженный обезглавленный                       ГОСТ 32366-2013                                                               КТРУ 10.20.13.120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</si>
</sst>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 wrapText="1"/>
    </xf>
    <xf numFmtId="0" fontId="8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9" fillId="0" borderId="0" xfId="0" applyFont="1"/>
    <xf numFmtId="2" fontId="8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right"/>
    </xf>
    <xf numFmtId="0" fontId="7" fillId="0" borderId="1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2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10" fontId="12" fillId="0" borderId="13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2" fontId="14" fillId="0" borderId="15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 wrapText="1"/>
    </xf>
    <xf numFmtId="9" fontId="12" fillId="0" borderId="0" xfId="0" applyNumberFormat="1" applyFont="1" applyAlignment="1">
      <alignment wrapText="1"/>
    </xf>
    <xf numFmtId="164" fontId="16" fillId="0" borderId="0" xfId="0" applyNumberFormat="1" applyFont="1" applyAlignment="1">
      <alignment wrapText="1"/>
    </xf>
    <xf numFmtId="9" fontId="12" fillId="0" borderId="0" xfId="0" applyNumberFormat="1" applyFont="1"/>
    <xf numFmtId="49" fontId="17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8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2" fillId="0" borderId="0" xfId="0" applyNumberFormat="1" applyFont="1" applyAlignment="1">
      <alignment wrapText="1"/>
    </xf>
    <xf numFmtId="0" fontId="12" fillId="0" borderId="0" xfId="0" applyNumberFormat="1" applyFont="1"/>
    <xf numFmtId="10" fontId="12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right" vertical="center" wrapText="1"/>
    </xf>
    <xf numFmtId="2" fontId="14" fillId="0" borderId="0" xfId="0" applyNumberFormat="1" applyFont="1" applyAlignment="1">
      <alignment wrapText="1"/>
    </xf>
    <xf numFmtId="0" fontId="13" fillId="0" borderId="0" xfId="0" quotePrefix="1" applyFont="1"/>
    <xf numFmtId="0" fontId="1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4" fontId="12" fillId="3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 shrinkToFit="1"/>
    </xf>
    <xf numFmtId="0" fontId="7" fillId="0" borderId="5" xfId="0" applyFont="1" applyBorder="1" applyAlignment="1">
      <alignment horizontal="left" wrapText="1" shrinkToFit="1"/>
    </xf>
    <xf numFmtId="0" fontId="7" fillId="0" borderId="6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8" fontId="11" fillId="0" borderId="4" xfId="0" applyNumberFormat="1" applyFont="1" applyBorder="1" applyAlignment="1">
      <alignment horizontal="center" vertical="center"/>
    </xf>
    <xf numFmtId="8" fontId="11" fillId="0" borderId="5" xfId="0" applyNumberFormat="1" applyFont="1" applyBorder="1" applyAlignment="1">
      <alignment horizontal="center" vertical="center"/>
    </xf>
    <xf numFmtId="8" fontId="11" fillId="0" borderId="6" xfId="0" applyNumberFormat="1" applyFont="1" applyBorder="1" applyAlignment="1">
      <alignment horizontal="center" vertical="center"/>
    </xf>
    <xf numFmtId="8" fontId="7" fillId="0" borderId="3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/>
    </xf>
    <xf numFmtId="8" fontId="7" fillId="0" borderId="2" xfId="0" applyNumberFormat="1" applyFont="1" applyBorder="1" applyAlignment="1">
      <alignment horizontal="left" vertical="top"/>
    </xf>
    <xf numFmtId="8" fontId="7" fillId="0" borderId="12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8</xdr:row>
      <xdr:rowOff>38100</xdr:rowOff>
    </xdr:from>
    <xdr:to>
      <xdr:col>4</xdr:col>
      <xdr:colOff>123825</xdr:colOff>
      <xdr:row>12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12</xdr:row>
      <xdr:rowOff>115542</xdr:rowOff>
    </xdr:from>
    <xdr:to>
      <xdr:col>3</xdr:col>
      <xdr:colOff>866775</xdr:colOff>
      <xdr:row>13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12</xdr:row>
      <xdr:rowOff>19050</xdr:rowOff>
    </xdr:from>
    <xdr:to>
      <xdr:col>4</xdr:col>
      <xdr:colOff>1009651</xdr:colOff>
      <xdr:row>14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8</xdr:row>
      <xdr:rowOff>123825</xdr:rowOff>
    </xdr:from>
    <xdr:to>
      <xdr:col>5</xdr:col>
      <xdr:colOff>180974</xdr:colOff>
      <xdr:row>10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14</xdr:row>
      <xdr:rowOff>125068</xdr:rowOff>
    </xdr:from>
    <xdr:to>
      <xdr:col>3</xdr:col>
      <xdr:colOff>857250</xdr:colOff>
      <xdr:row>15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14</xdr:row>
      <xdr:rowOff>0</xdr:rowOff>
    </xdr:from>
    <xdr:to>
      <xdr:col>5</xdr:col>
      <xdr:colOff>123825</xdr:colOff>
      <xdr:row>16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9" customWidth="1"/>
    <col min="2" max="2" width="3.5703125" style="9" customWidth="1"/>
    <col min="3" max="4" width="9.140625" style="9"/>
    <col min="5" max="5" width="16.28515625" style="9" customWidth="1"/>
    <col min="6" max="9" width="9.140625" style="9"/>
    <col min="10" max="10" width="10.42578125" style="9" customWidth="1"/>
    <col min="11" max="16384" width="9.140625" style="9"/>
  </cols>
  <sheetData>
    <row r="1" spans="2:10" x14ac:dyDescent="0.25">
      <c r="C1" s="9" t="s">
        <v>49</v>
      </c>
      <c r="H1" s="21" t="s">
        <v>50</v>
      </c>
    </row>
    <row r="2" spans="2:10" x14ac:dyDescent="0.25">
      <c r="B2" s="20"/>
      <c r="C2" s="20"/>
      <c r="D2" s="20" t="s">
        <v>14</v>
      </c>
      <c r="E2" s="20"/>
      <c r="G2" s="20"/>
      <c r="H2" s="20"/>
      <c r="I2" s="25" t="s">
        <v>51</v>
      </c>
      <c r="J2" s="20"/>
    </row>
    <row r="5" spans="2:10" x14ac:dyDescent="0.25">
      <c r="I5" s="22" t="s">
        <v>52</v>
      </c>
    </row>
    <row r="6" spans="2:10" x14ac:dyDescent="0.25">
      <c r="I6" s="22" t="s">
        <v>53</v>
      </c>
    </row>
    <row r="7" spans="2:10" x14ac:dyDescent="0.25">
      <c r="I7" s="22" t="s">
        <v>54</v>
      </c>
    </row>
    <row r="8" spans="2:10" x14ac:dyDescent="0.25">
      <c r="I8" s="19" t="s">
        <v>55</v>
      </c>
    </row>
    <row r="11" spans="2:10" ht="16.5" x14ac:dyDescent="0.25">
      <c r="F11" s="23" t="s">
        <v>56</v>
      </c>
    </row>
    <row r="13" spans="2:10" ht="30.75" customHeight="1" x14ac:dyDescent="0.25">
      <c r="B13" s="112" t="s">
        <v>57</v>
      </c>
      <c r="C13" s="112"/>
      <c r="D13" s="112"/>
      <c r="E13" s="112"/>
      <c r="F13" s="112"/>
      <c r="G13" s="112"/>
      <c r="H13" s="112"/>
      <c r="I13" s="112"/>
      <c r="J13" s="112"/>
    </row>
    <row r="14" spans="2:10" ht="33" customHeight="1" x14ac:dyDescent="0.25">
      <c r="B14" s="112" t="s">
        <v>58</v>
      </c>
      <c r="C14" s="112"/>
      <c r="D14" s="112"/>
      <c r="E14" s="112"/>
      <c r="F14" s="112"/>
      <c r="G14" s="112"/>
      <c r="H14" s="112"/>
      <c r="I14" s="112"/>
      <c r="J14" s="112"/>
    </row>
    <row r="16" spans="2:10" ht="44.25" customHeight="1" x14ac:dyDescent="0.25">
      <c r="B16" s="24" t="s">
        <v>59</v>
      </c>
      <c r="C16" s="113" t="s">
        <v>60</v>
      </c>
      <c r="D16" s="113"/>
      <c r="E16" s="113"/>
      <c r="F16" s="114" t="s">
        <v>61</v>
      </c>
      <c r="G16" s="113"/>
      <c r="H16" s="113"/>
      <c r="I16" s="113"/>
      <c r="J16" s="113"/>
    </row>
    <row r="17" spans="2:10" x14ac:dyDescent="0.25">
      <c r="B17" s="28" t="s">
        <v>62</v>
      </c>
      <c r="C17" s="115" t="s">
        <v>80</v>
      </c>
      <c r="D17" s="115"/>
      <c r="E17" s="115"/>
      <c r="F17" s="116" t="s">
        <v>81</v>
      </c>
      <c r="G17" s="117"/>
      <c r="H17" s="117"/>
      <c r="I17" s="117"/>
      <c r="J17" s="118"/>
    </row>
    <row r="18" spans="2:10" ht="45.75" customHeight="1" x14ac:dyDescent="0.25">
      <c r="B18" s="28" t="s">
        <v>63</v>
      </c>
      <c r="C18" s="119" t="s">
        <v>82</v>
      </c>
      <c r="D18" s="120"/>
      <c r="E18" s="121"/>
      <c r="F18" s="115"/>
      <c r="G18" s="115"/>
      <c r="H18" s="115"/>
      <c r="I18" s="115"/>
      <c r="J18" s="115"/>
    </row>
    <row r="19" spans="2:10" ht="33" customHeight="1" x14ac:dyDescent="0.25">
      <c r="B19" s="28" t="s">
        <v>64</v>
      </c>
      <c r="C19" s="122" t="s">
        <v>114</v>
      </c>
      <c r="D19" s="123"/>
      <c r="E19" s="123"/>
      <c r="F19" s="115"/>
      <c r="G19" s="115"/>
      <c r="H19" s="115"/>
      <c r="I19" s="115"/>
      <c r="J19" s="115"/>
    </row>
    <row r="20" spans="2:10" ht="45.75" customHeight="1" x14ac:dyDescent="0.25">
      <c r="B20" s="28" t="s">
        <v>65</v>
      </c>
      <c r="C20" s="122" t="s">
        <v>111</v>
      </c>
      <c r="D20" s="123"/>
      <c r="E20" s="123"/>
      <c r="F20" s="115"/>
      <c r="G20" s="115"/>
      <c r="H20" s="115"/>
      <c r="I20" s="115"/>
      <c r="J20" s="115"/>
    </row>
    <row r="21" spans="2:10" ht="92.25" customHeight="1" x14ac:dyDescent="0.25">
      <c r="B21" s="28" t="s">
        <v>66</v>
      </c>
      <c r="C21" s="119" t="s">
        <v>83</v>
      </c>
      <c r="D21" s="120"/>
      <c r="E21" s="121"/>
      <c r="F21" s="115"/>
      <c r="G21" s="115"/>
      <c r="H21" s="115"/>
      <c r="I21" s="115"/>
      <c r="J21" s="115"/>
    </row>
    <row r="22" spans="2:10" ht="30" customHeight="1" x14ac:dyDescent="0.25">
      <c r="B22" s="28" t="s">
        <v>69</v>
      </c>
      <c r="C22" s="124" t="s">
        <v>84</v>
      </c>
      <c r="D22" s="125"/>
      <c r="E22" s="126"/>
      <c r="F22" s="116" t="s">
        <v>87</v>
      </c>
      <c r="G22" s="117"/>
      <c r="H22" s="117"/>
      <c r="I22" s="117"/>
      <c r="J22" s="118"/>
    </row>
    <row r="23" spans="2:10" ht="78" customHeight="1" x14ac:dyDescent="0.25">
      <c r="B23" s="28" t="s">
        <v>70</v>
      </c>
      <c r="C23" s="127" t="s">
        <v>85</v>
      </c>
      <c r="D23" s="128"/>
      <c r="E23" s="129"/>
      <c r="F23" s="130" t="s">
        <v>86</v>
      </c>
      <c r="G23" s="115"/>
      <c r="H23" s="115"/>
      <c r="I23" s="115"/>
      <c r="J23" s="115"/>
    </row>
    <row r="24" spans="2:10" ht="77.25" customHeight="1" x14ac:dyDescent="0.25">
      <c r="B24" s="28" t="s">
        <v>67</v>
      </c>
      <c r="C24" s="130" t="s">
        <v>88</v>
      </c>
      <c r="D24" s="115"/>
      <c r="E24" s="115"/>
      <c r="F24" s="127" t="s">
        <v>89</v>
      </c>
      <c r="G24" s="128"/>
      <c r="H24" s="128"/>
      <c r="I24" s="128"/>
      <c r="J24" s="129"/>
    </row>
    <row r="25" spans="2:10" x14ac:dyDescent="0.25">
      <c r="B25" s="28" t="s">
        <v>68</v>
      </c>
      <c r="C25" s="115" t="s">
        <v>90</v>
      </c>
      <c r="D25" s="115"/>
      <c r="E25" s="115"/>
      <c r="F25" s="131" t="s">
        <v>91</v>
      </c>
      <c r="G25" s="131"/>
      <c r="H25" s="131"/>
      <c r="I25" s="131"/>
      <c r="J25" s="131"/>
    </row>
    <row r="26" spans="2:10" ht="29.25" customHeight="1" x14ac:dyDescent="0.25">
      <c r="B26" s="28" t="s">
        <v>71</v>
      </c>
      <c r="C26" s="124" t="s">
        <v>94</v>
      </c>
      <c r="D26" s="125"/>
      <c r="E26" s="126"/>
      <c r="F26" s="116" t="s">
        <v>95</v>
      </c>
      <c r="G26" s="117"/>
      <c r="H26" s="117"/>
      <c r="I26" s="117"/>
      <c r="J26" s="118"/>
    </row>
    <row r="27" spans="2:10" ht="30" customHeight="1" x14ac:dyDescent="0.25">
      <c r="B27" s="28" t="s">
        <v>72</v>
      </c>
      <c r="C27" s="124" t="s">
        <v>96</v>
      </c>
      <c r="D27" s="125"/>
      <c r="E27" s="126"/>
      <c r="F27" s="115"/>
      <c r="G27" s="115"/>
      <c r="H27" s="115"/>
      <c r="I27" s="115"/>
      <c r="J27" s="115"/>
    </row>
    <row r="28" spans="2:10" ht="63" customHeight="1" x14ac:dyDescent="0.25">
      <c r="B28" s="28" t="s">
        <v>73</v>
      </c>
      <c r="C28" s="124" t="s">
        <v>97</v>
      </c>
      <c r="D28" s="125"/>
      <c r="E28" s="126"/>
      <c r="F28" s="115"/>
      <c r="G28" s="115"/>
      <c r="H28" s="115"/>
      <c r="I28" s="115"/>
      <c r="J28" s="115"/>
    </row>
    <row r="29" spans="2:10" ht="32.25" customHeight="1" x14ac:dyDescent="0.25">
      <c r="B29" s="28" t="s">
        <v>74</v>
      </c>
      <c r="C29" s="124" t="s">
        <v>98</v>
      </c>
      <c r="D29" s="125"/>
      <c r="E29" s="126"/>
      <c r="F29" s="115"/>
      <c r="G29" s="115"/>
      <c r="H29" s="115"/>
      <c r="I29" s="115"/>
      <c r="J29" s="115"/>
    </row>
    <row r="30" spans="2:10" ht="30.75" customHeight="1" x14ac:dyDescent="0.25">
      <c r="B30" s="28" t="s">
        <v>75</v>
      </c>
      <c r="C30" s="130" t="s">
        <v>99</v>
      </c>
      <c r="D30" s="130"/>
      <c r="E30" s="130"/>
      <c r="F30" s="131" t="s">
        <v>100</v>
      </c>
      <c r="G30" s="131"/>
      <c r="H30" s="131"/>
      <c r="I30" s="131"/>
      <c r="J30" s="131"/>
    </row>
    <row r="31" spans="2:10" ht="18" customHeight="1" x14ac:dyDescent="0.25">
      <c r="B31" s="28" t="s">
        <v>76</v>
      </c>
      <c r="C31" s="130" t="s">
        <v>92</v>
      </c>
      <c r="D31" s="130"/>
      <c r="E31" s="130"/>
      <c r="F31" s="132" t="s">
        <v>93</v>
      </c>
      <c r="G31" s="132"/>
      <c r="H31" s="132"/>
      <c r="I31" s="132"/>
      <c r="J31" s="132"/>
    </row>
    <row r="32" spans="2:10" ht="30.75" customHeight="1" x14ac:dyDescent="0.25">
      <c r="B32" s="29" t="s">
        <v>77</v>
      </c>
      <c r="C32" s="124" t="s">
        <v>101</v>
      </c>
      <c r="D32" s="125"/>
      <c r="E32" s="126"/>
      <c r="F32" s="142">
        <v>23536.240000000002</v>
      </c>
      <c r="G32" s="143"/>
      <c r="H32" s="143"/>
      <c r="I32" s="143"/>
      <c r="J32" s="144"/>
    </row>
    <row r="33" spans="2:10" ht="18" customHeight="1" x14ac:dyDescent="0.25">
      <c r="B33" s="136" t="s">
        <v>78</v>
      </c>
      <c r="C33" s="138" t="s">
        <v>103</v>
      </c>
      <c r="D33" s="139"/>
      <c r="E33" s="139"/>
      <c r="F33" s="26" t="s">
        <v>102</v>
      </c>
      <c r="G33" s="145">
        <f>F32*0.05</f>
        <v>1176.8120000000001</v>
      </c>
      <c r="H33" s="145"/>
      <c r="I33" s="145"/>
      <c r="J33" s="146"/>
    </row>
    <row r="34" spans="2:10" ht="43.5" customHeight="1" x14ac:dyDescent="0.25">
      <c r="B34" s="137"/>
      <c r="C34" s="140"/>
      <c r="D34" s="141"/>
      <c r="E34" s="141"/>
      <c r="F34" s="27" t="s">
        <v>104</v>
      </c>
      <c r="G34" s="147">
        <f>F32*0.01</f>
        <v>235.36240000000001</v>
      </c>
      <c r="H34" s="147"/>
      <c r="I34" s="147"/>
      <c r="J34" s="148"/>
    </row>
    <row r="35" spans="2:10" ht="76.5" customHeight="1" x14ac:dyDescent="0.25">
      <c r="B35" s="28" t="s">
        <v>79</v>
      </c>
      <c r="C35" s="124" t="s">
        <v>105</v>
      </c>
      <c r="D35" s="125"/>
      <c r="E35" s="126"/>
      <c r="F35" s="133" t="s">
        <v>110</v>
      </c>
      <c r="G35" s="134"/>
      <c r="H35" s="134"/>
      <c r="I35" s="134"/>
      <c r="J35" s="135"/>
    </row>
    <row r="36" spans="2:10" ht="63" customHeight="1" x14ac:dyDescent="0.25">
      <c r="B36" s="28" t="s">
        <v>112</v>
      </c>
      <c r="C36" s="124" t="s">
        <v>113</v>
      </c>
      <c r="D36" s="125"/>
      <c r="E36" s="126"/>
      <c r="F36" s="115"/>
      <c r="G36" s="115"/>
      <c r="H36" s="115"/>
      <c r="I36" s="115"/>
      <c r="J36" s="115"/>
    </row>
    <row r="39" spans="2:10" x14ac:dyDescent="0.25">
      <c r="B39" s="9" t="s">
        <v>107</v>
      </c>
      <c r="I39" s="9" t="s">
        <v>106</v>
      </c>
    </row>
    <row r="42" spans="2:10" x14ac:dyDescent="0.25">
      <c r="B42" s="9" t="s">
        <v>108</v>
      </c>
      <c r="I42" s="30" t="s">
        <v>109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6" bestFit="1" customWidth="1"/>
    <col min="2" max="16384" width="9.140625" style="6"/>
  </cols>
  <sheetData>
    <row r="1" spans="1:9" ht="15.75" x14ac:dyDescent="0.25">
      <c r="E1" s="8" t="s">
        <v>8</v>
      </c>
    </row>
    <row r="2" spans="1:9" ht="15.75" x14ac:dyDescent="0.25">
      <c r="E2" s="9"/>
    </row>
    <row r="3" spans="1:9" x14ac:dyDescent="0.25">
      <c r="H3" s="150">
        <f ca="1">TODAY()</f>
        <v>46268</v>
      </c>
      <c r="I3" s="150"/>
    </row>
    <row r="4" spans="1:9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x14ac:dyDescent="0.25">
      <c r="A5" s="17" t="s">
        <v>10</v>
      </c>
      <c r="B5" s="16"/>
      <c r="C5" s="151" t="s">
        <v>115</v>
      </c>
      <c r="D5" s="151"/>
      <c r="E5" s="151"/>
      <c r="F5" s="151"/>
      <c r="G5" s="151"/>
      <c r="H5" s="151"/>
      <c r="I5" s="16"/>
    </row>
    <row r="6" spans="1:9" x14ac:dyDescent="0.25">
      <c r="A6" s="17" t="s">
        <v>9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149" t="s">
        <v>46</v>
      </c>
      <c r="B7" s="149"/>
      <c r="C7" s="149"/>
      <c r="D7" s="149"/>
      <c r="E7" s="149"/>
      <c r="F7" s="149"/>
      <c r="G7" s="149"/>
      <c r="H7" s="149"/>
      <c r="I7" s="149"/>
    </row>
    <row r="8" spans="1:9" x14ac:dyDescent="0.25">
      <c r="A8" s="16"/>
      <c r="B8" s="16"/>
      <c r="C8" s="16"/>
      <c r="D8" s="16"/>
      <c r="E8" s="16"/>
      <c r="F8" s="16"/>
      <c r="G8" s="16"/>
      <c r="H8" s="16"/>
      <c r="I8" s="16"/>
    </row>
    <row r="9" spans="1:9" x14ac:dyDescent="0.25">
      <c r="A9" s="7" t="s">
        <v>11</v>
      </c>
    </row>
    <row r="10" spans="1:9" ht="40.5" customHeight="1" x14ac:dyDescent="0.25">
      <c r="A10" s="152" t="str">
        <f>INDEX(Лист3!C:C,MATCH(A7,Лист3!B:B,0))</f>
        <v>Продукты питания</v>
      </c>
      <c r="B10" s="152"/>
      <c r="C10" s="152"/>
      <c r="D10" s="152"/>
      <c r="E10" s="152"/>
      <c r="F10" s="152"/>
      <c r="G10" s="152"/>
      <c r="H10" s="152"/>
      <c r="I10" s="152"/>
    </row>
    <row r="11" spans="1:9" x14ac:dyDescent="0.25">
      <c r="A11" s="15" t="s">
        <v>24</v>
      </c>
      <c r="B11" s="10"/>
      <c r="E11" s="10"/>
      <c r="F11" s="10"/>
      <c r="G11" s="10"/>
      <c r="H11" s="10"/>
      <c r="I11" s="10"/>
    </row>
    <row r="12" spans="1:9" ht="31.5" customHeight="1" x14ac:dyDescent="0.25">
      <c r="A12" s="18">
        <v>158652.5</v>
      </c>
      <c r="B12" s="152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52"/>
      <c r="D12" s="152"/>
      <c r="E12" s="152"/>
      <c r="F12" s="152"/>
      <c r="G12" s="152"/>
      <c r="H12" s="152"/>
      <c r="I12" s="152"/>
    </row>
    <row r="13" spans="1:9" x14ac:dyDescent="0.25">
      <c r="A13" s="11"/>
    </row>
    <row r="14" spans="1:9" x14ac:dyDescent="0.25">
      <c r="A14" s="7" t="s">
        <v>12</v>
      </c>
    </row>
    <row r="15" spans="1:9" ht="189.75" customHeight="1" x14ac:dyDescent="0.25">
      <c r="A15" s="152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52"/>
      <c r="C15" s="152"/>
      <c r="D15" s="152"/>
      <c r="E15" s="152"/>
      <c r="F15" s="152"/>
      <c r="G15" s="152"/>
      <c r="H15" s="152"/>
      <c r="I15" s="152"/>
    </row>
    <row r="18" spans="1:8" x14ac:dyDescent="0.25">
      <c r="A18" s="6" t="s">
        <v>13</v>
      </c>
      <c r="H18" s="6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2"/>
  <sheetViews>
    <sheetView tabSelected="1" zoomScaleNormal="100" workbookViewId="0">
      <selection activeCell="B6" sqref="B6"/>
    </sheetView>
  </sheetViews>
  <sheetFormatPr defaultColWidth="9.140625" defaultRowHeight="15" x14ac:dyDescent="0.25"/>
  <cols>
    <col min="1" max="1" width="5.140625" style="1" customWidth="1"/>
    <col min="2" max="2" width="45.42578125" style="1" bestFit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x14ac:dyDescent="0.25">
      <c r="A1" s="76"/>
      <c r="B1" s="76"/>
      <c r="C1" s="76"/>
      <c r="D1" s="155" t="s">
        <v>17</v>
      </c>
      <c r="E1" s="156"/>
      <c r="F1" s="156"/>
      <c r="G1" s="156"/>
      <c r="H1" s="156"/>
      <c r="I1" s="156"/>
      <c r="J1" s="154"/>
      <c r="K1" s="154"/>
      <c r="L1" s="154"/>
      <c r="M1" s="76"/>
    </row>
    <row r="2" spans="1:19" x14ac:dyDescent="0.25">
      <c r="A2" s="76"/>
      <c r="B2" s="76"/>
      <c r="C2" s="76"/>
      <c r="D2" s="77"/>
      <c r="E2" s="77"/>
      <c r="F2" s="77"/>
      <c r="G2" s="77"/>
      <c r="H2" s="77"/>
      <c r="I2" s="77"/>
      <c r="J2" s="77"/>
      <c r="K2" s="159">
        <f ca="1">TODAY()</f>
        <v>46268</v>
      </c>
      <c r="L2" s="159"/>
      <c r="M2" s="77"/>
      <c r="N2" s="3"/>
      <c r="O2" s="3"/>
      <c r="P2" s="3"/>
      <c r="Q2" s="3"/>
      <c r="R2" s="3"/>
      <c r="S2" s="3"/>
    </row>
    <row r="3" spans="1:19" ht="77.25" customHeight="1" x14ac:dyDescent="0.25">
      <c r="A3" s="157" t="s">
        <v>169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77"/>
      <c r="N3" s="3"/>
      <c r="O3" s="3"/>
      <c r="P3" s="3"/>
      <c r="Q3" s="3"/>
      <c r="R3" s="3"/>
      <c r="S3" s="3"/>
    </row>
    <row r="4" spans="1:19" x14ac:dyDescent="0.25">
      <c r="A4" s="76"/>
      <c r="B4" s="76"/>
      <c r="C4" s="76"/>
      <c r="D4" s="76"/>
      <c r="E4" s="76"/>
      <c r="F4" s="78"/>
      <c r="G4" s="78"/>
      <c r="H4" s="78"/>
      <c r="I4" s="76"/>
      <c r="J4" s="76"/>
      <c r="K4" s="76"/>
      <c r="L4" s="76" t="s">
        <v>15</v>
      </c>
      <c r="M4" s="76"/>
    </row>
    <row r="5" spans="1:19" ht="75" x14ac:dyDescent="0.25">
      <c r="A5" s="101" t="s">
        <v>3</v>
      </c>
      <c r="B5" s="101" t="s">
        <v>172</v>
      </c>
      <c r="C5" s="109" t="s">
        <v>175</v>
      </c>
      <c r="D5" s="109" t="s">
        <v>176</v>
      </c>
      <c r="E5" s="109" t="s">
        <v>177</v>
      </c>
      <c r="F5" s="110" t="s">
        <v>0</v>
      </c>
      <c r="G5" s="110" t="s">
        <v>1</v>
      </c>
      <c r="H5" s="110" t="s">
        <v>4</v>
      </c>
      <c r="I5" s="102" t="s">
        <v>6</v>
      </c>
      <c r="J5" s="102" t="s">
        <v>7</v>
      </c>
      <c r="K5" s="102" t="s">
        <v>173</v>
      </c>
      <c r="L5" s="102" t="s">
        <v>5</v>
      </c>
      <c r="M5" s="76"/>
    </row>
    <row r="6" spans="1:19" s="32" customFormat="1" ht="46.5" customHeight="1" x14ac:dyDescent="0.25">
      <c r="A6" s="103">
        <v>1</v>
      </c>
      <c r="B6" s="104" t="s">
        <v>178</v>
      </c>
      <c r="C6" s="105">
        <v>300</v>
      </c>
      <c r="D6" s="111">
        <v>310</v>
      </c>
      <c r="E6" s="111">
        <v>320</v>
      </c>
      <c r="F6" s="106">
        <f t="shared" ref="F6:F7" si="0">AVERAGE(C6:E6)</f>
        <v>310</v>
      </c>
      <c r="G6" s="106">
        <f t="shared" ref="G6:G7" si="1">STDEVA(C6:E6)</f>
        <v>10</v>
      </c>
      <c r="H6" s="107">
        <f t="shared" ref="H6:H7" si="2">IF(F6&gt;0,STDEVA(C6:E6)/(SUM(C6:E6)/COUNTIF(C6:E6,"&gt;0")),0)</f>
        <v>3.2258064516129031E-2</v>
      </c>
      <c r="I6" s="103" t="s">
        <v>124</v>
      </c>
      <c r="J6" s="108">
        <v>100</v>
      </c>
      <c r="K6" s="105">
        <v>300</v>
      </c>
      <c r="L6" s="108">
        <f>K6*J6</f>
        <v>30000</v>
      </c>
      <c r="M6" s="76"/>
    </row>
    <row r="7" spans="1:19" s="32" customFormat="1" ht="44.25" thickBot="1" x14ac:dyDescent="0.3">
      <c r="A7" s="103">
        <v>2</v>
      </c>
      <c r="B7" s="104" t="s">
        <v>174</v>
      </c>
      <c r="C7" s="105">
        <v>580</v>
      </c>
      <c r="D7" s="111">
        <v>600</v>
      </c>
      <c r="E7" s="111">
        <v>590</v>
      </c>
      <c r="F7" s="106">
        <f t="shared" si="0"/>
        <v>590</v>
      </c>
      <c r="G7" s="106">
        <f t="shared" si="1"/>
        <v>10</v>
      </c>
      <c r="H7" s="107">
        <f t="shared" si="2"/>
        <v>1.6949152542372881E-2</v>
      </c>
      <c r="I7" s="103" t="s">
        <v>124</v>
      </c>
      <c r="J7" s="108">
        <v>30</v>
      </c>
      <c r="K7" s="105">
        <v>580</v>
      </c>
      <c r="L7" s="108">
        <f>K7*J7</f>
        <v>17400</v>
      </c>
      <c r="M7" s="76"/>
    </row>
    <row r="8" spans="1:19" ht="15.75" thickBot="1" x14ac:dyDescent="0.3">
      <c r="A8" s="79"/>
      <c r="B8" s="80"/>
      <c r="C8" s="80"/>
      <c r="D8" s="80"/>
      <c r="E8" s="80"/>
      <c r="F8" s="80"/>
      <c r="G8" s="80"/>
      <c r="H8" s="81"/>
      <c r="I8" s="80"/>
      <c r="J8" s="80"/>
      <c r="K8" s="82" t="s">
        <v>2</v>
      </c>
      <c r="L8" s="83">
        <f>SUM(L6:L7)</f>
        <v>47400</v>
      </c>
      <c r="M8" s="76"/>
    </row>
    <row r="9" spans="1:19" ht="15.75" x14ac:dyDescent="0.25">
      <c r="A9" s="100"/>
      <c r="H9" s="4"/>
      <c r="K9" s="2"/>
      <c r="L9" s="5"/>
    </row>
    <row r="10" spans="1:19" x14ac:dyDescent="0.25">
      <c r="A10" s="76"/>
      <c r="B10" s="76"/>
      <c r="C10" s="76"/>
      <c r="D10" s="76"/>
      <c r="E10" s="76"/>
      <c r="F10" s="76"/>
      <c r="G10" s="76"/>
      <c r="H10" s="84"/>
      <c r="I10" s="76"/>
      <c r="J10" s="76"/>
      <c r="K10" s="96"/>
      <c r="L10" s="97"/>
      <c r="M10" s="76"/>
    </row>
    <row r="11" spans="1:19" x14ac:dyDescent="0.25">
      <c r="A11" s="76"/>
      <c r="B11" s="76"/>
      <c r="C11" s="76"/>
      <c r="D11" s="76"/>
      <c r="E11" s="76"/>
      <c r="F11" s="76"/>
      <c r="G11" s="76"/>
      <c r="H11" s="84"/>
      <c r="I11" s="76"/>
      <c r="J11" s="76"/>
      <c r="K11" s="96"/>
      <c r="L11" s="97"/>
      <c r="M11" s="76"/>
    </row>
    <row r="12" spans="1:19" x14ac:dyDescent="0.25">
      <c r="A12" s="76"/>
      <c r="B12" s="76"/>
      <c r="C12" s="76"/>
      <c r="D12" s="76"/>
      <c r="E12" s="76"/>
      <c r="F12" s="76"/>
      <c r="G12" s="76"/>
      <c r="H12" s="84"/>
      <c r="I12" s="76"/>
      <c r="J12" s="76"/>
      <c r="K12" s="96"/>
      <c r="L12" s="97"/>
      <c r="M12" s="76"/>
    </row>
    <row r="13" spans="1:19" x14ac:dyDescent="0.25">
      <c r="A13" s="76"/>
      <c r="B13" s="76"/>
      <c r="C13" s="76"/>
      <c r="D13" s="76"/>
      <c r="E13" s="76"/>
      <c r="F13" s="76"/>
      <c r="G13" s="76"/>
      <c r="H13" s="84"/>
      <c r="I13" s="76"/>
      <c r="J13" s="76"/>
      <c r="K13" s="96"/>
      <c r="L13" s="97"/>
      <c r="M13" s="76"/>
    </row>
    <row r="14" spans="1:19" x14ac:dyDescent="0.25">
      <c r="A14" s="76"/>
      <c r="B14" s="76"/>
      <c r="C14" s="76"/>
      <c r="D14" s="76"/>
      <c r="E14" s="76"/>
      <c r="F14" s="76"/>
      <c r="G14" s="76"/>
      <c r="H14" s="84"/>
      <c r="I14" s="76"/>
      <c r="J14" s="76"/>
      <c r="K14" s="96"/>
      <c r="L14" s="97"/>
      <c r="M14" s="76"/>
    </row>
    <row r="15" spans="1:19" x14ac:dyDescent="0.25">
      <c r="A15" s="76"/>
      <c r="B15" s="76"/>
      <c r="C15" s="76"/>
      <c r="D15" s="76"/>
      <c r="E15" s="76"/>
      <c r="F15" s="76"/>
      <c r="G15" s="85">
        <v>0.01</v>
      </c>
      <c r="H15" s="86">
        <f>D18*0.01</f>
        <v>474</v>
      </c>
      <c r="I15" s="76"/>
      <c r="J15" s="76"/>
      <c r="K15" s="96"/>
      <c r="L15" s="97"/>
      <c r="M15" s="76"/>
    </row>
    <row r="16" spans="1:19" x14ac:dyDescent="0.25">
      <c r="A16" s="76"/>
      <c r="B16" s="76"/>
      <c r="C16" s="76"/>
      <c r="D16" s="76"/>
      <c r="E16" s="76"/>
      <c r="F16" s="76"/>
      <c r="G16" s="87">
        <v>0.05</v>
      </c>
      <c r="H16" s="86">
        <f>D18*0.05</f>
        <v>2370</v>
      </c>
      <c r="I16" s="76"/>
      <c r="J16" s="76"/>
      <c r="K16" s="96"/>
      <c r="L16" s="97"/>
      <c r="M16" s="76"/>
    </row>
    <row r="17" spans="1:13" ht="15.75" x14ac:dyDescent="0.25">
      <c r="B17" s="160"/>
      <c r="C17" s="161"/>
      <c r="H17" s="4"/>
      <c r="K17" s="2"/>
      <c r="L17" s="5"/>
    </row>
    <row r="18" spans="1:13" x14ac:dyDescent="0.25">
      <c r="A18" s="78"/>
      <c r="B18" s="88" t="s">
        <v>117</v>
      </c>
      <c r="C18" s="89"/>
      <c r="D18" s="90">
        <f>(L8)</f>
        <v>47400</v>
      </c>
      <c r="E18" s="98" t="str">
        <f>TEXT(TRUNC(TEXT(D18,n0)),"# ##0")&amp;" ("&amp;SUBSTITUTE(SUBSTITUTE(PROPER(INDEX(n_4,MID(TEXT(D18,n0),1,1)+1)&amp;INDEX(n0x,MID(TEXT(D18,n0),2,1)+1,MID(TEXT(D18,n0),3,1)+1)&amp;IF(-MID(TEXT(D18,n0),1,3),"миллиард"&amp;VLOOKUP(MID(TEXT(D18,n0),3,1)*AND(MID(TEXT(D18,n0),2,1)-1),мил,2),"")&amp;INDEX(n_4,MID(TEXT(D18,n0),4,1)+1)&amp;INDEX(n0x,MID(TEXT(D18,n0),5,1)+1,MID(TEXT(D18,n0),6,1)+1)&amp;IF(-MID(TEXT(D18,n0),4,3),"миллион"&amp;VLOOKUP(MID(TEXT(D18,n0),6,1)*AND(MID(TEXT(D18,n0),5,1)-1),мил,2),"")&amp;INDEX(n_4,MID(TEXT(D18,n0),7,1)+1)&amp;INDEX(n1x,MID(TEXT(D18,n0),8,1)+1,MID(TEXT(D18,n0),9,1)+1)&amp;IF(-MID(TEXT(D18,n0),7,3),VLOOKUP(MID(TEXT(D18,n0),9,1)*AND(MID(TEXT(D18,n0),8,1)-1),тыс,2),"")&amp;INDEX(n_4,MID(TEXT(D18,n0),10,1)+1)&amp;INDEX(n0x,MID(TEXT(D18,n0),11,1)+1,MID(TEXT(D18,n0),12,1)+1)),"z"," ")&amp;IF(TRUNC(TEXT(D18,n0)),"","Ноль ")&amp;"рубл"&amp;VLOOKUP(MOD(MAX(MOD(MID(TEXT(D18,n0),11,2)-11,100),9),10),{0,"ь ";1,"я ";4,"ей "},2)," рубл",") рубл")&amp;RIGHT(TEXT(D18,n0),2)&amp;"0 коп."</f>
        <v>47 400 (Сорок семь тысяч четыреста) рублей ,00 коп.</v>
      </c>
      <c r="F18" s="76"/>
      <c r="G18" s="76"/>
      <c r="H18" s="84"/>
      <c r="I18" s="76"/>
      <c r="J18" s="76"/>
      <c r="K18" s="96"/>
      <c r="L18" s="97"/>
      <c r="M18" s="76"/>
    </row>
    <row r="19" spans="1:13" x14ac:dyDescent="0.25">
      <c r="A19" s="76"/>
      <c r="B19" s="91"/>
      <c r="C19" s="91"/>
      <c r="D19" s="92"/>
      <c r="E19" s="98"/>
      <c r="F19" s="78"/>
      <c r="G19" s="78"/>
      <c r="H19" s="78"/>
      <c r="I19" s="78"/>
      <c r="J19" s="78"/>
      <c r="K19" s="78"/>
      <c r="L19" s="76"/>
      <c r="M19" s="76"/>
    </row>
    <row r="20" spans="1:13" s="31" customFormat="1" ht="30" customHeight="1" x14ac:dyDescent="0.25">
      <c r="A20" s="153" t="s">
        <v>116</v>
      </c>
      <c r="B20" s="153"/>
      <c r="C20" s="153"/>
      <c r="D20" s="153"/>
      <c r="E20" s="153"/>
      <c r="F20" s="153"/>
      <c r="G20" s="153"/>
      <c r="H20" s="153"/>
      <c r="I20" s="78"/>
      <c r="J20" s="78"/>
      <c r="K20" s="78"/>
      <c r="L20" s="76"/>
      <c r="M20" s="76"/>
    </row>
    <row r="21" spans="1:13" s="75" customFormat="1" x14ac:dyDescent="0.25">
      <c r="A21" s="99"/>
      <c r="B21" s="99"/>
      <c r="C21" s="99"/>
      <c r="D21" s="99"/>
      <c r="E21" s="99"/>
      <c r="F21" s="99"/>
      <c r="G21" s="99"/>
      <c r="H21" s="99"/>
      <c r="I21" s="78"/>
      <c r="J21" s="78"/>
      <c r="K21" s="78"/>
      <c r="L21" s="76"/>
      <c r="M21" s="76"/>
    </row>
    <row r="22" spans="1:13" x14ac:dyDescent="0.25">
      <c r="A22" s="76"/>
      <c r="B22" s="93" t="s">
        <v>171</v>
      </c>
      <c r="C22" s="76"/>
      <c r="D22" s="76"/>
      <c r="E22" s="98"/>
      <c r="F22" s="78"/>
      <c r="G22" s="94"/>
      <c r="H22" s="78"/>
      <c r="I22" s="78"/>
      <c r="J22" s="78"/>
      <c r="K22" s="78"/>
      <c r="L22" s="76"/>
      <c r="M22" s="76"/>
    </row>
    <row r="23" spans="1:13" s="6" customFormat="1" x14ac:dyDescent="0.25">
      <c r="A23" s="95"/>
      <c r="B23" s="95" t="s">
        <v>170</v>
      </c>
      <c r="C23" s="95"/>
      <c r="D23" s="95"/>
      <c r="E23" s="95"/>
      <c r="F23" s="95"/>
      <c r="G23" s="95"/>
      <c r="H23" s="95" t="s">
        <v>118</v>
      </c>
      <c r="I23" s="95"/>
      <c r="J23" s="95"/>
      <c r="K23" s="95"/>
      <c r="L23" s="95"/>
      <c r="M23" s="95"/>
    </row>
    <row r="24" spans="1:13" s="6" customFormat="1" x14ac:dyDescent="0.25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</row>
    <row r="25" spans="1:13" x14ac:dyDescent="0.25">
      <c r="H25" s="4"/>
    </row>
    <row r="26" spans="1:13" x14ac:dyDescent="0.25">
      <c r="H26" s="4"/>
    </row>
    <row r="27" spans="1:13" x14ac:dyDescent="0.25">
      <c r="H27" s="4"/>
    </row>
    <row r="28" spans="1:13" x14ac:dyDescent="0.25">
      <c r="H28" s="4"/>
    </row>
    <row r="29" spans="1:13" x14ac:dyDescent="0.25">
      <c r="H29" s="4"/>
    </row>
    <row r="30" spans="1:13" x14ac:dyDescent="0.25">
      <c r="H30" s="4"/>
    </row>
    <row r="31" spans="1:13" x14ac:dyDescent="0.25">
      <c r="H31" s="4"/>
    </row>
    <row r="32" spans="1:13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</sheetData>
  <mergeCells count="6">
    <mergeCell ref="A20:H20"/>
    <mergeCell ref="J1:L1"/>
    <mergeCell ref="D1:I1"/>
    <mergeCell ref="A3:L3"/>
    <mergeCell ref="K2:L2"/>
    <mergeCell ref="B17:C17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1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2" customWidth="1"/>
    <col min="3" max="3" width="53.140625" style="12" customWidth="1"/>
    <col min="4" max="4" width="76.5703125" style="14" customWidth="1"/>
  </cols>
  <sheetData>
    <row r="4" spans="2:4" ht="195" x14ac:dyDescent="0.25">
      <c r="B4" s="12" t="s">
        <v>25</v>
      </c>
      <c r="C4" s="12" t="s">
        <v>33</v>
      </c>
      <c r="D4" s="13" t="s">
        <v>16</v>
      </c>
    </row>
    <row r="5" spans="2:4" ht="150" x14ac:dyDescent="0.25">
      <c r="B5" s="12" t="s">
        <v>41</v>
      </c>
      <c r="C5" s="12" t="s">
        <v>33</v>
      </c>
      <c r="D5" s="13" t="s">
        <v>40</v>
      </c>
    </row>
    <row r="6" spans="2:4" ht="195" x14ac:dyDescent="0.25">
      <c r="B6" s="12" t="s">
        <v>18</v>
      </c>
      <c r="C6" s="12" t="s">
        <v>22</v>
      </c>
      <c r="D6" s="13" t="s">
        <v>19</v>
      </c>
    </row>
    <row r="7" spans="2:4" ht="150" x14ac:dyDescent="0.25">
      <c r="B7" s="12" t="s">
        <v>20</v>
      </c>
      <c r="C7" s="12" t="s">
        <v>26</v>
      </c>
      <c r="D7" s="13" t="s">
        <v>23</v>
      </c>
    </row>
    <row r="8" spans="2:4" ht="150" x14ac:dyDescent="0.25">
      <c r="B8" s="12" t="s">
        <v>21</v>
      </c>
      <c r="C8" s="12" t="s">
        <v>35</v>
      </c>
      <c r="D8" s="13" t="s">
        <v>23</v>
      </c>
    </row>
    <row r="9" spans="2:4" ht="210" x14ac:dyDescent="0.25">
      <c r="B9" s="12" t="s">
        <v>27</v>
      </c>
      <c r="C9" s="12" t="s">
        <v>29</v>
      </c>
      <c r="D9" s="13" t="s">
        <v>28</v>
      </c>
    </row>
    <row r="10" spans="2:4" ht="210" x14ac:dyDescent="0.25">
      <c r="B10" s="12" t="s">
        <v>30</v>
      </c>
      <c r="C10" s="12" t="s">
        <v>31</v>
      </c>
      <c r="D10" s="13" t="s">
        <v>28</v>
      </c>
    </row>
    <row r="11" spans="2:4" ht="150" x14ac:dyDescent="0.25">
      <c r="B11" s="12" t="s">
        <v>25</v>
      </c>
      <c r="C11" s="12" t="s">
        <v>34</v>
      </c>
      <c r="D11" s="13" t="s">
        <v>23</v>
      </c>
    </row>
    <row r="12" spans="2:4" ht="150" x14ac:dyDescent="0.25">
      <c r="B12" s="12" t="s">
        <v>32</v>
      </c>
      <c r="C12" s="12" t="s">
        <v>36</v>
      </c>
      <c r="D12" s="13" t="s">
        <v>37</v>
      </c>
    </row>
    <row r="13" spans="2:4" ht="210" x14ac:dyDescent="0.25">
      <c r="B13" s="12" t="s">
        <v>46</v>
      </c>
      <c r="C13" s="12" t="s">
        <v>36</v>
      </c>
      <c r="D13" s="13" t="s">
        <v>28</v>
      </c>
    </row>
    <row r="14" spans="2:4" ht="210" x14ac:dyDescent="0.25">
      <c r="B14" s="12" t="s">
        <v>38</v>
      </c>
      <c r="C14" s="12" t="s">
        <v>39</v>
      </c>
      <c r="D14" s="13" t="s">
        <v>28</v>
      </c>
    </row>
    <row r="15" spans="2:4" ht="210" x14ac:dyDescent="0.25">
      <c r="B15" s="12" t="s">
        <v>42</v>
      </c>
      <c r="C15" s="12" t="s">
        <v>43</v>
      </c>
      <c r="D15" s="13" t="s">
        <v>28</v>
      </c>
    </row>
    <row r="16" spans="2:4" ht="210" x14ac:dyDescent="0.25">
      <c r="B16" s="12" t="s">
        <v>44</v>
      </c>
      <c r="C16" s="12" t="s">
        <v>45</v>
      </c>
      <c r="D16" s="13" t="s">
        <v>28</v>
      </c>
    </row>
    <row r="17" spans="2:4" ht="210" x14ac:dyDescent="0.25">
      <c r="B17" s="12" t="s">
        <v>47</v>
      </c>
      <c r="C17" s="12" t="s">
        <v>48</v>
      </c>
      <c r="D17" s="13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74" customWidth="1"/>
    <col min="2" max="2" width="6.42578125" style="51" bestFit="1" customWidth="1"/>
    <col min="3" max="3" width="8" style="51" bestFit="1" customWidth="1"/>
    <col min="4" max="4" width="12.42578125" style="51" bestFit="1" customWidth="1"/>
    <col min="5" max="5" width="8" style="51" bestFit="1" customWidth="1"/>
    <col min="6" max="6" width="10.5703125" style="51" bestFit="1" customWidth="1"/>
    <col min="7" max="7" width="8" style="51" bestFit="1" customWidth="1"/>
    <col min="8" max="8" width="6" bestFit="1" customWidth="1"/>
    <col min="9" max="9" width="8" bestFit="1" customWidth="1"/>
  </cols>
  <sheetData>
    <row r="1" spans="1:8" ht="30" x14ac:dyDescent="0.25">
      <c r="A1" s="62" t="s">
        <v>126</v>
      </c>
      <c r="B1" s="63" t="s">
        <v>127</v>
      </c>
      <c r="C1" s="63" t="s">
        <v>164</v>
      </c>
      <c r="D1" s="63" t="s">
        <v>167</v>
      </c>
      <c r="E1" s="63" t="s">
        <v>166</v>
      </c>
      <c r="F1" s="63" t="s">
        <v>128</v>
      </c>
      <c r="G1" s="64" t="s">
        <v>129</v>
      </c>
      <c r="H1" s="34"/>
    </row>
    <row r="2" spans="1:8" x14ac:dyDescent="0.25">
      <c r="A2" s="65" t="s">
        <v>168</v>
      </c>
      <c r="B2" s="36">
        <v>700</v>
      </c>
      <c r="C2" s="36">
        <v>970</v>
      </c>
      <c r="D2" s="36">
        <v>170</v>
      </c>
      <c r="E2" s="36"/>
      <c r="F2" s="35">
        <v>300</v>
      </c>
      <c r="G2" s="39">
        <f>B2*F2</f>
        <v>210000</v>
      </c>
      <c r="H2" s="34"/>
    </row>
    <row r="3" spans="1:8" x14ac:dyDescent="0.25">
      <c r="A3" s="66" t="s">
        <v>119</v>
      </c>
      <c r="B3" s="37">
        <v>90</v>
      </c>
      <c r="C3" s="37"/>
      <c r="D3" s="37">
        <v>286</v>
      </c>
      <c r="E3" s="37"/>
      <c r="F3" s="33">
        <v>250</v>
      </c>
      <c r="G3" s="40">
        <f t="shared" ref="G3:G40" si="0">B3*F3</f>
        <v>22500</v>
      </c>
      <c r="H3" s="34"/>
    </row>
    <row r="4" spans="1:8" x14ac:dyDescent="0.25">
      <c r="A4" s="66" t="s">
        <v>120</v>
      </c>
      <c r="B4" s="37">
        <v>93</v>
      </c>
      <c r="C4" s="37">
        <v>8500</v>
      </c>
      <c r="D4" s="37">
        <v>500</v>
      </c>
      <c r="E4" s="37"/>
      <c r="F4" s="33">
        <v>4500</v>
      </c>
      <c r="G4" s="40">
        <f t="shared" si="0"/>
        <v>418500</v>
      </c>
      <c r="H4" s="34"/>
    </row>
    <row r="5" spans="1:8" x14ac:dyDescent="0.25">
      <c r="A5" s="66" t="s">
        <v>125</v>
      </c>
      <c r="B5" s="37">
        <v>110</v>
      </c>
      <c r="C5" s="37"/>
      <c r="D5" s="37">
        <v>236</v>
      </c>
      <c r="E5" s="37"/>
      <c r="F5" s="33">
        <v>150</v>
      </c>
      <c r="G5" s="40">
        <f t="shared" si="0"/>
        <v>16500</v>
      </c>
      <c r="H5" s="34"/>
    </row>
    <row r="6" spans="1:8" x14ac:dyDescent="0.25">
      <c r="A6" s="66" t="s">
        <v>121</v>
      </c>
      <c r="B6" s="37">
        <v>280</v>
      </c>
      <c r="C6" s="37">
        <v>648</v>
      </c>
      <c r="D6" s="37">
        <v>274</v>
      </c>
      <c r="E6" s="37"/>
      <c r="F6" s="33">
        <v>300</v>
      </c>
      <c r="G6" s="40">
        <f t="shared" si="0"/>
        <v>84000</v>
      </c>
      <c r="H6" s="34"/>
    </row>
    <row r="7" spans="1:8" x14ac:dyDescent="0.25">
      <c r="A7" s="66" t="s">
        <v>122</v>
      </c>
      <c r="B7" s="37">
        <v>370</v>
      </c>
      <c r="C7" s="37">
        <v>648</v>
      </c>
      <c r="D7" s="37">
        <v>284</v>
      </c>
      <c r="E7" s="37"/>
      <c r="F7" s="33">
        <v>50</v>
      </c>
      <c r="G7" s="40">
        <f t="shared" si="0"/>
        <v>18500</v>
      </c>
      <c r="H7" s="34"/>
    </row>
    <row r="8" spans="1:8" x14ac:dyDescent="0.25">
      <c r="A8" s="66" t="s">
        <v>123</v>
      </c>
      <c r="B8" s="37">
        <v>870</v>
      </c>
      <c r="C8" s="37">
        <v>324</v>
      </c>
      <c r="D8" s="37">
        <v>100</v>
      </c>
      <c r="E8" s="37"/>
      <c r="F8" s="33">
        <v>100</v>
      </c>
      <c r="G8" s="40">
        <f t="shared" si="0"/>
        <v>87000</v>
      </c>
      <c r="H8" s="34"/>
    </row>
    <row r="9" spans="1:8" ht="30" x14ac:dyDescent="0.25">
      <c r="A9" s="67" t="s">
        <v>130</v>
      </c>
      <c r="B9" s="37">
        <v>84</v>
      </c>
      <c r="C9" s="37">
        <v>350</v>
      </c>
      <c r="D9" s="37"/>
      <c r="E9" s="37"/>
      <c r="F9" s="33">
        <v>350</v>
      </c>
      <c r="G9" s="40">
        <f t="shared" si="0"/>
        <v>29400</v>
      </c>
      <c r="H9" s="34"/>
    </row>
    <row r="10" spans="1:8" ht="30" x14ac:dyDescent="0.25">
      <c r="A10" s="67" t="s">
        <v>131</v>
      </c>
      <c r="B10" s="37">
        <v>84</v>
      </c>
      <c r="C10" s="37">
        <v>100</v>
      </c>
      <c r="D10" s="37"/>
      <c r="E10" s="37"/>
      <c r="F10" s="33">
        <v>100</v>
      </c>
      <c r="G10" s="40">
        <f t="shared" si="0"/>
        <v>8400</v>
      </c>
      <c r="H10" s="34"/>
    </row>
    <row r="11" spans="1:8" x14ac:dyDescent="0.25">
      <c r="A11" s="67" t="s">
        <v>162</v>
      </c>
      <c r="B11" s="37"/>
      <c r="C11" s="37">
        <v>3780</v>
      </c>
      <c r="D11" s="37"/>
      <c r="E11" s="37"/>
      <c r="F11" s="33"/>
      <c r="G11" s="40"/>
      <c r="H11" s="34"/>
    </row>
    <row r="12" spans="1:8" x14ac:dyDescent="0.25">
      <c r="A12" s="68" t="s">
        <v>132</v>
      </c>
      <c r="B12" s="41">
        <v>490</v>
      </c>
      <c r="C12" s="41">
        <v>1000</v>
      </c>
      <c r="D12" s="41">
        <v>200</v>
      </c>
      <c r="E12" s="41"/>
      <c r="F12" s="41">
        <v>1000</v>
      </c>
      <c r="G12" s="42">
        <f t="shared" si="0"/>
        <v>490000</v>
      </c>
      <c r="H12" s="34"/>
    </row>
    <row r="13" spans="1:8" x14ac:dyDescent="0.25">
      <c r="A13" s="69" t="s">
        <v>133</v>
      </c>
      <c r="B13" s="38">
        <v>295</v>
      </c>
      <c r="C13" s="38">
        <v>950</v>
      </c>
      <c r="D13" s="38"/>
      <c r="E13" s="38"/>
      <c r="F13" s="38">
        <v>500</v>
      </c>
      <c r="G13" s="43">
        <f t="shared" si="0"/>
        <v>147500</v>
      </c>
      <c r="H13" s="34"/>
    </row>
    <row r="14" spans="1:8" x14ac:dyDescent="0.25">
      <c r="A14" s="69" t="s">
        <v>165</v>
      </c>
      <c r="B14" s="38"/>
      <c r="C14" s="38">
        <v>700</v>
      </c>
      <c r="D14" s="38"/>
      <c r="E14" s="38"/>
      <c r="F14" s="38"/>
      <c r="G14" s="43"/>
      <c r="H14" s="34"/>
    </row>
    <row r="15" spans="1:8" x14ac:dyDescent="0.25">
      <c r="A15" s="67" t="s">
        <v>134</v>
      </c>
      <c r="B15" s="44">
        <v>250</v>
      </c>
      <c r="C15" s="44">
        <v>1000</v>
      </c>
      <c r="D15" s="44">
        <v>200</v>
      </c>
      <c r="E15" s="44"/>
      <c r="F15" s="44">
        <v>800</v>
      </c>
      <c r="G15" s="40">
        <f t="shared" si="0"/>
        <v>200000</v>
      </c>
      <c r="H15" s="34"/>
    </row>
    <row r="16" spans="1:8" x14ac:dyDescent="0.25">
      <c r="A16" s="68" t="s">
        <v>135</v>
      </c>
      <c r="B16" s="45">
        <v>550</v>
      </c>
      <c r="C16" s="45">
        <v>2000</v>
      </c>
      <c r="D16" s="45"/>
      <c r="E16" s="45"/>
      <c r="F16" s="45">
        <v>200</v>
      </c>
      <c r="G16" s="42">
        <f t="shared" si="0"/>
        <v>110000</v>
      </c>
      <c r="H16" s="34"/>
    </row>
    <row r="17" spans="1:8" x14ac:dyDescent="0.25">
      <c r="A17" s="66" t="s">
        <v>136</v>
      </c>
      <c r="B17" s="46">
        <v>185</v>
      </c>
      <c r="C17" s="46">
        <v>1300</v>
      </c>
      <c r="D17" s="46"/>
      <c r="E17" s="46"/>
      <c r="F17" s="46">
        <v>1300</v>
      </c>
      <c r="G17" s="40">
        <f t="shared" si="0"/>
        <v>240500</v>
      </c>
      <c r="H17" s="34"/>
    </row>
    <row r="18" spans="1:8" x14ac:dyDescent="0.25">
      <c r="A18" s="66" t="s">
        <v>137</v>
      </c>
      <c r="B18" s="46">
        <v>480</v>
      </c>
      <c r="C18" s="46">
        <v>1300</v>
      </c>
      <c r="D18" s="46"/>
      <c r="E18" s="46"/>
      <c r="F18" s="46">
        <v>1300</v>
      </c>
      <c r="G18" s="40">
        <f t="shared" si="0"/>
        <v>624000</v>
      </c>
      <c r="H18" s="34"/>
    </row>
    <row r="19" spans="1:8" x14ac:dyDescent="0.25">
      <c r="A19" s="70" t="s">
        <v>138</v>
      </c>
      <c r="B19" s="41">
        <v>160</v>
      </c>
      <c r="C19" s="41"/>
      <c r="D19" s="41"/>
      <c r="E19" s="41"/>
      <c r="F19" s="45">
        <v>540</v>
      </c>
      <c r="G19" s="42">
        <f t="shared" si="0"/>
        <v>86400</v>
      </c>
      <c r="H19" s="34"/>
    </row>
    <row r="20" spans="1:8" x14ac:dyDescent="0.25">
      <c r="A20" s="71" t="s">
        <v>139</v>
      </c>
      <c r="B20" s="38">
        <v>10</v>
      </c>
      <c r="C20" s="38">
        <v>22000</v>
      </c>
      <c r="D20" s="38">
        <v>13680</v>
      </c>
      <c r="E20" s="38"/>
      <c r="F20" s="47">
        <v>3600</v>
      </c>
      <c r="G20" s="40">
        <f t="shared" si="0"/>
        <v>36000</v>
      </c>
      <c r="H20" s="34"/>
    </row>
    <row r="21" spans="1:8" x14ac:dyDescent="0.25">
      <c r="A21" s="72" t="s">
        <v>163</v>
      </c>
      <c r="B21" s="48"/>
      <c r="C21" s="48">
        <v>32</v>
      </c>
      <c r="D21" s="48"/>
      <c r="E21" s="48"/>
      <c r="F21" s="49"/>
      <c r="G21" s="39"/>
      <c r="H21" s="34"/>
    </row>
    <row r="22" spans="1:8" x14ac:dyDescent="0.25">
      <c r="A22" s="72" t="s">
        <v>140</v>
      </c>
      <c r="B22" s="48">
        <v>420</v>
      </c>
      <c r="C22" s="48">
        <v>5</v>
      </c>
      <c r="D22" s="48"/>
      <c r="E22" s="48"/>
      <c r="F22" s="48">
        <v>5</v>
      </c>
      <c r="G22" s="39">
        <f t="shared" si="0"/>
        <v>2100</v>
      </c>
      <c r="H22" s="34"/>
    </row>
    <row r="23" spans="1:8" x14ac:dyDescent="0.25">
      <c r="A23" s="72" t="s">
        <v>141</v>
      </c>
      <c r="B23" s="48">
        <v>1900</v>
      </c>
      <c r="C23" s="48">
        <v>5</v>
      </c>
      <c r="D23" s="48"/>
      <c r="E23" s="48"/>
      <c r="F23" s="48">
        <v>5</v>
      </c>
      <c r="G23" s="39">
        <f t="shared" si="0"/>
        <v>9500</v>
      </c>
      <c r="H23" s="34"/>
    </row>
    <row r="24" spans="1:8" x14ac:dyDescent="0.25">
      <c r="A24" s="72" t="s">
        <v>142</v>
      </c>
      <c r="B24" s="48">
        <v>160</v>
      </c>
      <c r="C24" s="48">
        <v>25</v>
      </c>
      <c r="D24" s="48"/>
      <c r="E24" s="48"/>
      <c r="F24" s="48">
        <v>25</v>
      </c>
      <c r="G24" s="39">
        <f t="shared" si="0"/>
        <v>4000</v>
      </c>
      <c r="H24" s="34"/>
    </row>
    <row r="25" spans="1:8" x14ac:dyDescent="0.25">
      <c r="A25" s="71" t="s">
        <v>143</v>
      </c>
      <c r="B25" s="38">
        <v>1450</v>
      </c>
      <c r="C25" s="38">
        <v>4</v>
      </c>
      <c r="D25" s="38"/>
      <c r="E25" s="38"/>
      <c r="F25" s="38">
        <v>1</v>
      </c>
      <c r="G25" s="50">
        <f t="shared" si="0"/>
        <v>1450</v>
      </c>
      <c r="H25" s="34"/>
    </row>
    <row r="26" spans="1:8" x14ac:dyDescent="0.25">
      <c r="A26" s="71" t="s">
        <v>144</v>
      </c>
      <c r="B26" s="38">
        <v>770</v>
      </c>
      <c r="C26" s="38">
        <v>6</v>
      </c>
      <c r="D26" s="38"/>
      <c r="E26" s="38"/>
      <c r="F26" s="38">
        <v>2</v>
      </c>
      <c r="G26" s="50">
        <f t="shared" si="0"/>
        <v>1540</v>
      </c>
      <c r="H26" s="34"/>
    </row>
    <row r="27" spans="1:8" x14ac:dyDescent="0.25">
      <c r="A27" s="71" t="s">
        <v>145</v>
      </c>
      <c r="B27" s="38">
        <v>140</v>
      </c>
      <c r="C27" s="38">
        <v>6</v>
      </c>
      <c r="D27" s="38"/>
      <c r="E27" s="38"/>
      <c r="F27" s="38">
        <v>4</v>
      </c>
      <c r="G27" s="50">
        <f t="shared" si="0"/>
        <v>560</v>
      </c>
      <c r="H27" s="34"/>
    </row>
    <row r="28" spans="1:8" x14ac:dyDescent="0.25">
      <c r="A28" s="71" t="s">
        <v>146</v>
      </c>
      <c r="B28" s="38">
        <v>259</v>
      </c>
      <c r="C28" s="38">
        <v>43</v>
      </c>
      <c r="D28" s="38"/>
      <c r="E28" s="38"/>
      <c r="F28" s="38">
        <v>10</v>
      </c>
      <c r="G28" s="50">
        <f t="shared" si="0"/>
        <v>2590</v>
      </c>
      <c r="H28" s="34"/>
    </row>
    <row r="29" spans="1:8" x14ac:dyDescent="0.25">
      <c r="A29" s="71" t="s">
        <v>147</v>
      </c>
      <c r="B29" s="38">
        <v>20</v>
      </c>
      <c r="C29" s="38">
        <v>432</v>
      </c>
      <c r="D29" s="38"/>
      <c r="E29" s="38"/>
      <c r="F29" s="38">
        <v>100</v>
      </c>
      <c r="G29" s="50">
        <f t="shared" si="0"/>
        <v>2000</v>
      </c>
      <c r="H29" s="34"/>
    </row>
    <row r="30" spans="1:8" x14ac:dyDescent="0.25">
      <c r="A30" s="71" t="s">
        <v>148</v>
      </c>
      <c r="B30" s="38">
        <v>200</v>
      </c>
      <c r="C30" s="38">
        <v>13</v>
      </c>
      <c r="D30" s="38"/>
      <c r="E30" s="38"/>
      <c r="F30" s="38">
        <v>10</v>
      </c>
      <c r="G30" s="50">
        <f t="shared" si="0"/>
        <v>2000</v>
      </c>
      <c r="H30" s="34"/>
    </row>
    <row r="31" spans="1:8" ht="15.75" thickBot="1" x14ac:dyDescent="0.3">
      <c r="A31" s="71" t="s">
        <v>149</v>
      </c>
      <c r="B31" s="38">
        <v>160</v>
      </c>
      <c r="C31" s="38">
        <v>11</v>
      </c>
      <c r="D31" s="38"/>
      <c r="E31" s="38"/>
      <c r="F31" s="38">
        <v>20</v>
      </c>
      <c r="G31" s="50">
        <f t="shared" si="0"/>
        <v>3200</v>
      </c>
      <c r="H31" s="34"/>
    </row>
    <row r="32" spans="1:8" ht="30.75" thickBot="1" x14ac:dyDescent="0.3">
      <c r="A32" s="69" t="s">
        <v>150</v>
      </c>
      <c r="B32" s="38">
        <v>260</v>
      </c>
      <c r="C32" s="38">
        <v>11</v>
      </c>
      <c r="D32" s="38"/>
      <c r="E32" s="38"/>
      <c r="F32" s="38">
        <v>2</v>
      </c>
      <c r="G32" s="50">
        <f t="shared" si="0"/>
        <v>520</v>
      </c>
      <c r="H32" s="58">
        <f>SUM(G22:G32)</f>
        <v>29460</v>
      </c>
    </row>
    <row r="33" spans="1:8" x14ac:dyDescent="0.25">
      <c r="A33" s="67" t="s">
        <v>151</v>
      </c>
      <c r="B33" s="44">
        <v>45</v>
      </c>
      <c r="C33" s="44">
        <v>2600</v>
      </c>
      <c r="D33" s="44"/>
      <c r="E33" s="44"/>
      <c r="F33" s="44">
        <v>1900</v>
      </c>
      <c r="G33" s="40">
        <f t="shared" si="0"/>
        <v>85500</v>
      </c>
      <c r="H33" s="34"/>
    </row>
    <row r="34" spans="1:8" x14ac:dyDescent="0.25">
      <c r="A34" s="67" t="s">
        <v>152</v>
      </c>
      <c r="B34" s="44">
        <v>28</v>
      </c>
      <c r="C34" s="44">
        <v>880</v>
      </c>
      <c r="D34" s="44"/>
      <c r="E34" s="44"/>
      <c r="F34" s="44">
        <v>550</v>
      </c>
      <c r="G34" s="40">
        <f t="shared" si="0"/>
        <v>15400</v>
      </c>
      <c r="H34" s="34"/>
    </row>
    <row r="35" spans="1:8" x14ac:dyDescent="0.25">
      <c r="A35" s="67" t="s">
        <v>153</v>
      </c>
      <c r="B35" s="44">
        <v>30</v>
      </c>
      <c r="C35" s="44">
        <v>1100</v>
      </c>
      <c r="D35" s="44">
        <v>200</v>
      </c>
      <c r="E35" s="44"/>
      <c r="F35" s="44">
        <v>700</v>
      </c>
      <c r="G35" s="40">
        <f t="shared" si="0"/>
        <v>21000</v>
      </c>
      <c r="H35" s="34"/>
    </row>
    <row r="36" spans="1:8" x14ac:dyDescent="0.25">
      <c r="A36" s="67" t="s">
        <v>154</v>
      </c>
      <c r="B36" s="44">
        <v>260</v>
      </c>
      <c r="C36" s="61"/>
      <c r="D36" s="44"/>
      <c r="E36" s="44"/>
      <c r="F36" s="44">
        <v>50</v>
      </c>
      <c r="G36" s="40">
        <f t="shared" si="0"/>
        <v>13000</v>
      </c>
      <c r="H36" s="34"/>
    </row>
    <row r="37" spans="1:8" x14ac:dyDescent="0.25">
      <c r="A37" s="67" t="s">
        <v>155</v>
      </c>
      <c r="B37" s="44">
        <v>38</v>
      </c>
      <c r="C37" s="44">
        <v>860</v>
      </c>
      <c r="D37" s="44"/>
      <c r="E37" s="44"/>
      <c r="F37" s="44">
        <v>650</v>
      </c>
      <c r="G37" s="40">
        <f t="shared" si="0"/>
        <v>24700</v>
      </c>
      <c r="H37" s="34"/>
    </row>
    <row r="38" spans="1:8" x14ac:dyDescent="0.25">
      <c r="A38" s="71" t="s">
        <v>156</v>
      </c>
      <c r="B38" s="38">
        <v>120</v>
      </c>
      <c r="C38" s="38">
        <v>2400</v>
      </c>
      <c r="D38" s="38"/>
      <c r="E38" s="38"/>
      <c r="F38" s="38">
        <v>3500</v>
      </c>
      <c r="G38" s="40">
        <f t="shared" si="0"/>
        <v>420000</v>
      </c>
      <c r="H38" s="34"/>
    </row>
    <row r="39" spans="1:8" x14ac:dyDescent="0.25">
      <c r="A39" s="67" t="s">
        <v>157</v>
      </c>
      <c r="B39" s="44">
        <v>99</v>
      </c>
      <c r="C39" s="44">
        <v>2100</v>
      </c>
      <c r="D39" s="44"/>
      <c r="E39" s="44"/>
      <c r="F39" s="44">
        <v>600</v>
      </c>
      <c r="G39" s="40">
        <f t="shared" si="0"/>
        <v>59400</v>
      </c>
      <c r="H39" s="34"/>
    </row>
    <row r="40" spans="1:8" ht="15.75" thickBot="1" x14ac:dyDescent="0.3">
      <c r="A40" s="73" t="s">
        <v>158</v>
      </c>
      <c r="B40" s="52">
        <v>185</v>
      </c>
      <c r="C40" s="52">
        <v>110</v>
      </c>
      <c r="D40" s="52"/>
      <c r="E40" s="52"/>
      <c r="F40" s="52">
        <v>40</v>
      </c>
      <c r="G40" s="53">
        <f t="shared" si="0"/>
        <v>7400</v>
      </c>
      <c r="H40" s="34"/>
    </row>
    <row r="41" spans="1:8" x14ac:dyDescent="0.25">
      <c r="F41" s="59" t="s">
        <v>159</v>
      </c>
      <c r="G41" s="60">
        <f>SUM(G2:G40)</f>
        <v>3505060</v>
      </c>
      <c r="H41" s="34"/>
    </row>
    <row r="42" spans="1:8" x14ac:dyDescent="0.25">
      <c r="F42" s="54" t="s">
        <v>161</v>
      </c>
      <c r="G42" s="55">
        <f>G41-G19-G16-G12</f>
        <v>2818660</v>
      </c>
    </row>
    <row r="43" spans="1:8" ht="15.75" thickBot="1" x14ac:dyDescent="0.3">
      <c r="F43" s="56" t="s">
        <v>160</v>
      </c>
      <c r="G43" s="57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Санникова Любовь Петровна</cp:lastModifiedBy>
  <cp:lastPrinted>2026-09-02T04:35:38Z</cp:lastPrinted>
  <dcterms:created xsi:type="dcterms:W3CDTF">2014-01-17T08:53:04Z</dcterms:created>
  <dcterms:modified xsi:type="dcterms:W3CDTF">2026-09-03T04:31:43Z</dcterms:modified>
</cp:coreProperties>
</file>