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\Desktop\Закупки\ЕАТ\Колеса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Лист1!$A$3:$O$32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2" l="1"/>
  <c r="P17" i="2"/>
  <c r="P18" i="2"/>
  <c r="P19" i="2"/>
  <c r="P20" i="2"/>
  <c r="P21" i="2"/>
  <c r="P16" i="2"/>
  <c r="O16" i="2"/>
  <c r="O17" i="2"/>
  <c r="O18" i="2"/>
  <c r="O19" i="2"/>
  <c r="O20" i="2"/>
  <c r="N16" i="2"/>
  <c r="N17" i="2"/>
  <c r="N18" i="2"/>
  <c r="N19" i="2"/>
  <c r="N20" i="2"/>
  <c r="M16" i="2"/>
  <c r="M17" i="2"/>
  <c r="M18" i="2"/>
  <c r="M19" i="2"/>
  <c r="M20" i="2"/>
  <c r="L16" i="2"/>
  <c r="L17" i="2"/>
  <c r="L18" i="2"/>
  <c r="L19" i="2"/>
  <c r="L20" i="2"/>
  <c r="O21" i="2" l="1"/>
  <c r="M21" i="2"/>
  <c r="L21" i="2"/>
  <c r="N21" i="2"/>
</calcChain>
</file>

<file path=xl/sharedStrings.xml><?xml version="1.0" encoding="utf-8"?>
<sst xmlns="http://schemas.openxmlformats.org/spreadsheetml/2006/main" count="50" uniqueCount="40">
  <si>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</si>
  <si>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</si>
  <si>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</si>
  <si>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</si>
  <si>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</si>
  <si>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</si>
  <si>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</si>
  <si>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</si>
  <si>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</si>
  <si>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</si>
  <si>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</si>
  <si>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</si>
  <si>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</si>
  <si>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</si>
  <si>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</si>
  <si>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</si>
  <si>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</si>
  <si>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</si>
  <si>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</si>
  <si>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</si>
  <si>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</si>
  <si>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</si>
  <si>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</si>
  <si>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Приложение № 2 к извещению
«УТВЕРЖДАЮ»
ВРИО директора федерального казенного учреждения
 «Государственный архив Российской Федерации»
_________________ Л.Н. Малашенко
«___»____________ 2026 г.</t>
  </si>
  <si>
    <t>в соответствии с условиями Технического задания.</t>
  </si>
  <si>
    <t>Ведущий специалист отдела закупок и МТО</t>
  </si>
  <si>
    <t>Ефремов В.С.</t>
  </si>
  <si>
    <t>Диск колесный литой R17 7.0 5x114.3 DIA 67.1 ET48 nut 12x1.25</t>
  </si>
  <si>
    <t>Заглушка ступичного отверстия колеса</t>
  </si>
  <si>
    <t>JAC Датчик давления в шине JAC JS6 OE</t>
  </si>
  <si>
    <t>Гайка крепления колеса М12 (сталь)</t>
  </si>
  <si>
    <t>Колпачок ступицы диска литого Москвич 6</t>
  </si>
  <si>
    <t>Шиномонтаж (сборка, балансировка колеса) 4-х колес</t>
  </si>
  <si>
    <t>шт</t>
  </si>
  <si>
    <t>н-ч</t>
  </si>
  <si>
    <t>НМЦК за ед (руб.)</t>
  </si>
  <si>
    <t>На основании проведённого анализа рынка и расчётов, НМЦК составляет: 119 274,87 рублей</t>
  </si>
  <si>
    <t>Дата подготовки обоснования НМЦК: 31.08.2026</t>
  </si>
  <si>
    <t>29.32.30.220 - Колеса, ступицы и их детали</t>
  </si>
  <si>
    <t>45.20.21.223 - Услуги шиномонтажные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</si>
</sst>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9" fillId="0" borderId="0" xfId="0" applyNumberFormat="1" applyFont="1"/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10</xdr:row>
      <xdr:rowOff>100947</xdr:rowOff>
    </xdr:from>
    <xdr:to>
      <xdr:col>8</xdr:col>
      <xdr:colOff>1553127</xdr:colOff>
      <xdr:row>10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5571018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A10" zoomScale="70" zoomScaleNormal="70" workbookViewId="0">
      <selection activeCell="B16" sqref="B16:E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62.75" customHeight="1" x14ac:dyDescent="0.25">
      <c r="L1" s="50" t="s">
        <v>23</v>
      </c>
      <c r="M1" s="50"/>
      <c r="N1" s="50"/>
      <c r="O1" s="50"/>
      <c r="P1" s="19"/>
    </row>
    <row r="3" spans="1:16" ht="24.95" customHeight="1" x14ac:dyDescent="0.25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6" ht="39.7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6" ht="30" customHeight="1" x14ac:dyDescent="0.25"/>
    <row r="6" spans="1:16" ht="39.950000000000003" customHeight="1" x14ac:dyDescent="0.25">
      <c r="A6" s="51" t="s">
        <v>0</v>
      </c>
      <c r="B6" s="51"/>
      <c r="C6" s="2"/>
      <c r="D6" s="51" t="s">
        <v>24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6" ht="9.9499999999999993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6" ht="65.099999999999994" customHeight="1" x14ac:dyDescent="0.25">
      <c r="A8" s="62" t="s">
        <v>9</v>
      </c>
      <c r="B8" s="62"/>
      <c r="C8" s="1"/>
      <c r="D8" s="62" t="s">
        <v>12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16" ht="20.10000000000000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6" ht="24.95" customHeight="1" x14ac:dyDescent="0.25">
      <c r="A10" s="63" t="s">
        <v>11</v>
      </c>
      <c r="B10" s="63"/>
      <c r="C10" s="3"/>
      <c r="D10" s="3"/>
      <c r="E10" s="4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6" ht="140.1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4"/>
    </row>
    <row r="12" spans="1:16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"/>
    </row>
    <row r="13" spans="1:16" ht="20.100000000000001" customHeight="1" x14ac:dyDescent="0.25">
      <c r="A13" s="48" t="s">
        <v>1</v>
      </c>
      <c r="B13" s="38" t="s">
        <v>5</v>
      </c>
      <c r="C13" s="39"/>
      <c r="D13" s="39"/>
      <c r="E13" s="40"/>
      <c r="F13" s="48" t="s">
        <v>2</v>
      </c>
      <c r="G13" s="48" t="s">
        <v>3</v>
      </c>
      <c r="H13" s="48" t="s">
        <v>4</v>
      </c>
      <c r="I13" s="54" t="s">
        <v>13</v>
      </c>
      <c r="J13" s="55"/>
      <c r="K13" s="55" t="s">
        <v>19</v>
      </c>
      <c r="L13" s="52" t="s">
        <v>10</v>
      </c>
      <c r="M13" s="41" t="s">
        <v>8</v>
      </c>
      <c r="N13" s="52" t="s">
        <v>14</v>
      </c>
      <c r="O13" s="47" t="s">
        <v>35</v>
      </c>
      <c r="P13" s="47" t="s">
        <v>15</v>
      </c>
    </row>
    <row r="14" spans="1:16" ht="2.1" customHeight="1" x14ac:dyDescent="0.25">
      <c r="A14" s="48"/>
      <c r="B14" s="41"/>
      <c r="C14" s="42"/>
      <c r="D14" s="42"/>
      <c r="E14" s="43"/>
      <c r="F14" s="48"/>
      <c r="G14" s="48"/>
      <c r="H14" s="48"/>
      <c r="I14" s="20"/>
      <c r="J14" s="20"/>
      <c r="K14" s="20" t="s">
        <v>19</v>
      </c>
      <c r="L14" s="43"/>
      <c r="M14" s="41"/>
      <c r="N14" s="52"/>
      <c r="O14" s="48"/>
      <c r="P14" s="48"/>
    </row>
    <row r="15" spans="1:16" ht="20.100000000000001" customHeight="1" x14ac:dyDescent="0.25">
      <c r="A15" s="49"/>
      <c r="B15" s="44"/>
      <c r="C15" s="45"/>
      <c r="D15" s="45"/>
      <c r="E15" s="46"/>
      <c r="F15" s="49"/>
      <c r="G15" s="49"/>
      <c r="H15" s="49"/>
      <c r="I15" s="21" t="s">
        <v>20</v>
      </c>
      <c r="J15" s="22" t="s">
        <v>21</v>
      </c>
      <c r="K15" s="23" t="s">
        <v>22</v>
      </c>
      <c r="L15" s="53"/>
      <c r="M15" s="44"/>
      <c r="N15" s="53"/>
      <c r="O15" s="49"/>
      <c r="P15" s="49"/>
    </row>
    <row r="16" spans="1:16" ht="57" customHeight="1" x14ac:dyDescent="0.25">
      <c r="A16" s="29">
        <v>1</v>
      </c>
      <c r="B16" s="57" t="s">
        <v>27</v>
      </c>
      <c r="C16" s="58"/>
      <c r="D16" s="58"/>
      <c r="E16" s="59"/>
      <c r="F16" s="34" t="s">
        <v>38</v>
      </c>
      <c r="G16" s="29" t="s">
        <v>33</v>
      </c>
      <c r="H16" s="29">
        <v>4</v>
      </c>
      <c r="I16" s="30">
        <v>24890</v>
      </c>
      <c r="J16" s="31">
        <v>25000</v>
      </c>
      <c r="K16" s="32">
        <v>25020</v>
      </c>
      <c r="L16" s="24">
        <f t="shared" ref="L16:L20" si="0">_xlfn.STDEV.S(I16:K16)</f>
        <v>70</v>
      </c>
      <c r="M16" s="28">
        <f t="shared" ref="M16:M20" si="1">_xlfn.STDEV.S(I16:K16)/AVERAGE(I16:K16)*100</f>
        <v>0.28033640368442131</v>
      </c>
      <c r="N16" s="36">
        <f t="shared" ref="N16:N20" si="2" xml:space="preserve"> AVERAGE(I16:K16)</f>
        <v>24970</v>
      </c>
      <c r="O16" s="37">
        <f t="shared" ref="O16:O20" si="3" xml:space="preserve"> AVERAGE(I16:K16)</f>
        <v>24970</v>
      </c>
      <c r="P16" s="27">
        <f>O16*H16</f>
        <v>99880</v>
      </c>
    </row>
    <row r="17" spans="1:16" ht="47.25" customHeight="1" x14ac:dyDescent="0.25">
      <c r="A17" s="29">
        <v>2</v>
      </c>
      <c r="B17" s="57" t="s">
        <v>28</v>
      </c>
      <c r="C17" s="58"/>
      <c r="D17" s="58"/>
      <c r="E17" s="59"/>
      <c r="F17" s="34" t="s">
        <v>38</v>
      </c>
      <c r="G17" s="29" t="s">
        <v>33</v>
      </c>
      <c r="H17" s="29">
        <v>4</v>
      </c>
      <c r="I17" s="30">
        <v>550</v>
      </c>
      <c r="J17" s="31">
        <v>560</v>
      </c>
      <c r="K17" s="32">
        <v>570</v>
      </c>
      <c r="L17" s="24">
        <f t="shared" si="0"/>
        <v>10</v>
      </c>
      <c r="M17" s="28">
        <f t="shared" si="1"/>
        <v>1.7857142857142856</v>
      </c>
      <c r="N17" s="36">
        <f t="shared" si="2"/>
        <v>560</v>
      </c>
      <c r="O17" s="37">
        <f t="shared" si="3"/>
        <v>560</v>
      </c>
      <c r="P17" s="27">
        <f t="shared" ref="P17:P21" si="4">O17*H17</f>
        <v>2240</v>
      </c>
    </row>
    <row r="18" spans="1:16" ht="47.25" customHeight="1" x14ac:dyDescent="0.25">
      <c r="A18" s="29">
        <v>3</v>
      </c>
      <c r="B18" s="57" t="s">
        <v>29</v>
      </c>
      <c r="C18" s="58"/>
      <c r="D18" s="58"/>
      <c r="E18" s="59"/>
      <c r="F18" s="34" t="s">
        <v>38</v>
      </c>
      <c r="G18" s="29" t="s">
        <v>33</v>
      </c>
      <c r="H18" s="29">
        <v>4</v>
      </c>
      <c r="I18" s="30">
        <v>1890</v>
      </c>
      <c r="J18" s="31">
        <v>1920</v>
      </c>
      <c r="K18" s="32">
        <v>1940</v>
      </c>
      <c r="L18" s="24">
        <f t="shared" si="0"/>
        <v>25.166114784235834</v>
      </c>
      <c r="M18" s="28">
        <f t="shared" si="1"/>
        <v>1.3130146843949131</v>
      </c>
      <c r="N18" s="36">
        <f t="shared" si="2"/>
        <v>1916.6666666666667</v>
      </c>
      <c r="O18" s="37">
        <f t="shared" si="3"/>
        <v>1916.6666666666667</v>
      </c>
      <c r="P18" s="27">
        <f t="shared" si="4"/>
        <v>7666.666666666667</v>
      </c>
    </row>
    <row r="19" spans="1:16" ht="51" customHeight="1" x14ac:dyDescent="0.25">
      <c r="A19" s="29">
        <v>4</v>
      </c>
      <c r="B19" s="57" t="s">
        <v>30</v>
      </c>
      <c r="C19" s="58"/>
      <c r="D19" s="58"/>
      <c r="E19" s="59"/>
      <c r="F19" s="34" t="s">
        <v>38</v>
      </c>
      <c r="G19" s="29" t="s">
        <v>33</v>
      </c>
      <c r="H19" s="29">
        <v>20</v>
      </c>
      <c r="I19" s="30">
        <v>64.33</v>
      </c>
      <c r="J19" s="31">
        <v>64.7</v>
      </c>
      <c r="K19" s="32">
        <v>65</v>
      </c>
      <c r="L19" s="24">
        <f t="shared" si="0"/>
        <v>0.33560889936551741</v>
      </c>
      <c r="M19" s="28">
        <f t="shared" si="1"/>
        <v>0.51890259140161432</v>
      </c>
      <c r="N19" s="36">
        <f t="shared" si="2"/>
        <v>64.676666666666662</v>
      </c>
      <c r="O19" s="37">
        <f t="shared" si="3"/>
        <v>64.676666666666662</v>
      </c>
      <c r="P19" s="27">
        <f t="shared" si="4"/>
        <v>1293.5333333333333</v>
      </c>
    </row>
    <row r="20" spans="1:16" ht="49.5" customHeight="1" x14ac:dyDescent="0.25">
      <c r="A20" s="29">
        <v>5</v>
      </c>
      <c r="B20" s="57" t="s">
        <v>31</v>
      </c>
      <c r="C20" s="58"/>
      <c r="D20" s="58"/>
      <c r="E20" s="59"/>
      <c r="F20" s="34" t="s">
        <v>38</v>
      </c>
      <c r="G20" s="29" t="s">
        <v>33</v>
      </c>
      <c r="H20" s="29">
        <v>20</v>
      </c>
      <c r="I20" s="30">
        <v>25</v>
      </c>
      <c r="J20" s="31">
        <v>26</v>
      </c>
      <c r="K20" s="32">
        <v>26.2</v>
      </c>
      <c r="L20" s="24">
        <f t="shared" si="0"/>
        <v>0.64291005073286345</v>
      </c>
      <c r="M20" s="28">
        <f t="shared" si="1"/>
        <v>2.4983551194282256</v>
      </c>
      <c r="N20" s="36">
        <f t="shared" si="2"/>
        <v>25.733333333333334</v>
      </c>
      <c r="O20" s="37">
        <f t="shared" si="3"/>
        <v>25.733333333333334</v>
      </c>
      <c r="P20" s="27">
        <f t="shared" si="4"/>
        <v>514.66666666666674</v>
      </c>
    </row>
    <row r="21" spans="1:16" ht="59.25" customHeight="1" x14ac:dyDescent="0.25">
      <c r="A21" s="29">
        <v>6</v>
      </c>
      <c r="B21" s="57" t="s">
        <v>32</v>
      </c>
      <c r="C21" s="58"/>
      <c r="D21" s="58"/>
      <c r="E21" s="59"/>
      <c r="F21" s="35" t="s">
        <v>39</v>
      </c>
      <c r="G21" s="26" t="s">
        <v>34</v>
      </c>
      <c r="H21" s="26">
        <v>2</v>
      </c>
      <c r="I21" s="27">
        <v>3760</v>
      </c>
      <c r="J21" s="27">
        <v>3860</v>
      </c>
      <c r="K21" s="27">
        <v>3900</v>
      </c>
      <c r="L21" s="24">
        <f>_xlfn.STDEV.S(I21:K21)</f>
        <v>72.111025509279784</v>
      </c>
      <c r="M21" s="28">
        <f>_xlfn.STDEV.S(I21:K21)/AVERAGE(I21:K21)*100</f>
        <v>1.877891289304161</v>
      </c>
      <c r="N21" s="36">
        <f xml:space="preserve"> AVERAGE(I21:K21)</f>
        <v>3840</v>
      </c>
      <c r="O21" s="37">
        <f xml:space="preserve"> AVERAGE(I21:K21)</f>
        <v>3840</v>
      </c>
      <c r="P21" s="27">
        <f t="shared" si="4"/>
        <v>7680</v>
      </c>
    </row>
    <row r="22" spans="1:16" ht="5.0999999999999996" customHeight="1" x14ac:dyDescent="0.25">
      <c r="A22" s="8"/>
      <c r="B22" s="5"/>
      <c r="C22" s="5"/>
      <c r="D22" s="5"/>
      <c r="E22" s="25"/>
      <c r="F22" s="9"/>
      <c r="G22" s="9"/>
      <c r="H22" s="9"/>
      <c r="I22" s="10"/>
      <c r="J22" s="10"/>
      <c r="K22" s="10"/>
      <c r="L22" s="9"/>
      <c r="M22" s="9"/>
      <c r="N22" s="10"/>
      <c r="O22" s="10"/>
    </row>
    <row r="23" spans="1:16" ht="20.10000000000000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 t="s">
        <v>19</v>
      </c>
      <c r="L23" s="4"/>
      <c r="M23" s="4"/>
      <c r="N23" s="17"/>
      <c r="O23" s="17" t="s">
        <v>16</v>
      </c>
      <c r="P23" s="33">
        <f>SUM(P16:P21)</f>
        <v>119274.86666666668</v>
      </c>
    </row>
    <row r="24" spans="1:16" ht="9.9499999999999993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1"/>
      <c r="O24" s="9"/>
    </row>
    <row r="25" spans="1:16" ht="24.75" customHeight="1" x14ac:dyDescent="0.25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P25" s="4"/>
    </row>
    <row r="26" spans="1:16" ht="20.100000000000001" customHeight="1" x14ac:dyDescent="0.25">
      <c r="G26" s="4"/>
      <c r="H26" s="4"/>
      <c r="I26" s="4"/>
      <c r="J26" s="4"/>
      <c r="K26" s="4"/>
      <c r="L26" s="4"/>
      <c r="M26" s="4"/>
      <c r="N26" s="4"/>
      <c r="O26" s="4"/>
    </row>
    <row r="27" spans="1:16" ht="15" customHeight="1" x14ac:dyDescent="0.25">
      <c r="A27" s="51" t="s">
        <v>37</v>
      </c>
      <c r="B27" s="51"/>
      <c r="C27" s="51"/>
      <c r="D27" s="51"/>
      <c r="E27" s="51"/>
      <c r="F27" s="51"/>
      <c r="G27" s="51"/>
      <c r="H27" s="4"/>
      <c r="I27" s="4"/>
      <c r="J27" s="4"/>
      <c r="K27" s="4"/>
      <c r="L27" s="4"/>
      <c r="M27" s="4"/>
      <c r="N27" s="4"/>
      <c r="O27" s="4"/>
    </row>
    <row r="28" spans="1:16" ht="39.950000000000003" customHeight="1" x14ac:dyDescent="0.25">
      <c r="H28" s="4"/>
      <c r="I28" s="4"/>
      <c r="J28" s="4"/>
      <c r="K28" s="4"/>
      <c r="L28" s="4"/>
      <c r="M28" s="4"/>
      <c r="N28" s="4"/>
      <c r="O28" s="4"/>
    </row>
    <row r="29" spans="1:16" ht="9.9499999999999993" customHeight="1" x14ac:dyDescent="0.25">
      <c r="A29" s="6"/>
      <c r="B29" s="6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</row>
    <row r="30" spans="1:16" ht="24.95" customHeight="1" x14ac:dyDescent="0.25">
      <c r="A30" s="16"/>
      <c r="B30" s="64" t="s">
        <v>25</v>
      </c>
      <c r="C30" s="64"/>
      <c r="D30" s="64"/>
      <c r="E30" s="64"/>
      <c r="F30" s="64"/>
      <c r="L30" s="4"/>
      <c r="M30" s="4"/>
      <c r="N30" s="4"/>
      <c r="O30" s="4"/>
    </row>
    <row r="31" spans="1:16" ht="15.75" customHeight="1" x14ac:dyDescent="0.25">
      <c r="A31" s="60" t="s">
        <v>6</v>
      </c>
      <c r="B31" s="60"/>
      <c r="C31" s="60"/>
      <c r="D31" s="60"/>
      <c r="E31" s="60"/>
      <c r="F31" s="60"/>
      <c r="G31" s="13"/>
      <c r="L31" s="4"/>
      <c r="M31" s="4"/>
      <c r="N31" s="4"/>
      <c r="O31" s="4"/>
    </row>
    <row r="32" spans="1:16" ht="5.0999999999999996" customHeight="1" x14ac:dyDescent="0.25">
      <c r="B32" s="12"/>
      <c r="C32" s="12"/>
      <c r="D32" s="12"/>
      <c r="E32" s="12"/>
      <c r="F32" s="12"/>
      <c r="G32" s="12"/>
      <c r="L32" s="4"/>
      <c r="M32" s="4"/>
      <c r="N32" s="4"/>
      <c r="O32" s="4"/>
    </row>
    <row r="33" spans="1:15" ht="24.95" customHeight="1" x14ac:dyDescent="0.25">
      <c r="B33" s="14"/>
      <c r="C33" s="15" t="s">
        <v>7</v>
      </c>
      <c r="D33" s="18" t="s">
        <v>26</v>
      </c>
      <c r="E33" s="14"/>
      <c r="F33" s="14"/>
      <c r="G33" s="12"/>
      <c r="L33" s="4"/>
      <c r="M33" s="4"/>
      <c r="N33" s="4"/>
      <c r="O33" s="4"/>
    </row>
    <row r="34" spans="1:15" ht="15.75" customHeight="1" x14ac:dyDescent="0.25">
      <c r="A34" s="60" t="s">
        <v>17</v>
      </c>
      <c r="B34" s="60"/>
      <c r="C34" s="60"/>
      <c r="D34" s="60"/>
      <c r="E34" s="60"/>
      <c r="F34" s="60"/>
      <c r="G34" s="13"/>
    </row>
  </sheetData>
  <mergeCells count="31">
    <mergeCell ref="A31:F31"/>
    <mergeCell ref="A34:F34"/>
    <mergeCell ref="A3:O4"/>
    <mergeCell ref="D6:O6"/>
    <mergeCell ref="D8:O8"/>
    <mergeCell ref="F10:O10"/>
    <mergeCell ref="A11:O11"/>
    <mergeCell ref="A8:B8"/>
    <mergeCell ref="A10:B10"/>
    <mergeCell ref="O13:O15"/>
    <mergeCell ref="A6:B6"/>
    <mergeCell ref="A13:A15"/>
    <mergeCell ref="B30:F30"/>
    <mergeCell ref="B18:E18"/>
    <mergeCell ref="B19:E19"/>
    <mergeCell ref="B13:E15"/>
    <mergeCell ref="P13:P15"/>
    <mergeCell ref="L1:O1"/>
    <mergeCell ref="A27:G27"/>
    <mergeCell ref="N13:N15"/>
    <mergeCell ref="H13:H15"/>
    <mergeCell ref="L13:L15"/>
    <mergeCell ref="M13:M15"/>
    <mergeCell ref="I13:K13"/>
    <mergeCell ref="F13:F15"/>
    <mergeCell ref="G13:G15"/>
    <mergeCell ref="A25:M25"/>
    <mergeCell ref="B20:E20"/>
    <mergeCell ref="B21:E21"/>
    <mergeCell ref="B16:E16"/>
    <mergeCell ref="B17:E17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Влад</cp:lastModifiedBy>
  <cp:lastPrinted>2026-08-31T08:45:00Z</cp:lastPrinted>
  <dcterms:created xsi:type="dcterms:W3CDTF">2025-08-27T13:07:43Z</dcterms:created>
  <dcterms:modified xsi:type="dcterms:W3CDTF">2026-08-31T09:38:57Z</dcterms:modified>
</cp:coreProperties>
</file>