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project\Проектирование\Проектирование\Проекты 2026\СРО\Страхование СРО\СРО Совет проектировщиков\"/>
    </mc:Choice>
  </mc:AlternateContent>
  <xr:revisionPtr revIDLastSave="0" documentId="13_ncr:1_{F5BD7DD2-0FB4-46F9-B259-53330D073E72}" xr6:coauthVersionLast="47" xr6:coauthVersionMax="47" xr10:uidLastSave="{00000000-0000-0000-0000-000000000000}"/>
  <bookViews>
    <workbookView xWindow="-118" yWindow="-118" windowWidth="33749" windowHeight="18471" tabRatio="500" xr2:uid="{00000000-000D-0000-FFFF-FFFF00000000}"/>
  </bookViews>
  <sheets>
    <sheet name="Обоснование НМЦК" sheetId="5" r:id="rId1"/>
  </sheets>
  <definedNames>
    <definedName name="_xlnm.Print_Area" localSheetId="0">'Обоснование НМЦК'!$A$4:$K$19</definedName>
  </definedNames>
  <calcPr calcId="191029"/>
</workbook>
</file>

<file path=xl/calcChain.xml><?xml version="1.0" encoding="utf-8"?>
<calcChain xmlns="http://schemas.openxmlformats.org/spreadsheetml/2006/main">
  <c r="F15" i="5" l="1"/>
  <c r="I15" i="5"/>
  <c r="F16" i="5"/>
  <c r="J10" i="5" s="1"/>
  <c r="E16" i="5"/>
  <c r="J9" i="5" s="1"/>
  <c r="H15" i="5" l="1"/>
  <c r="J15" i="5" s="1"/>
  <c r="G16" i="5"/>
  <c r="J11" i="5" s="1"/>
  <c r="K15" i="5" l="1"/>
  <c r="K16" i="5" s="1"/>
  <c r="H16" i="5"/>
</calcChain>
</file>

<file path=xl/sharedStrings.xml><?xml version="1.0" encoding="utf-8"?>
<sst xmlns="http://schemas.openxmlformats.org/spreadsheetml/2006/main" count="31" uniqueCount="30">
  <si>
    <t>№</t>
  </si>
  <si>
    <t>Предложения</t>
  </si>
  <si>
    <t>Номер и дата входящего письма</t>
  </si>
  <si>
    <t>Цена предложения</t>
  </si>
  <si>
    <t>Коммерческое предложение № 1</t>
  </si>
  <si>
    <t>Коммерческое предложение № 2</t>
  </si>
  <si>
    <t>Коммерческое предложение № 3</t>
  </si>
  <si>
    <t>Наименование предмета договора</t>
  </si>
  <si>
    <t>Единица измерения</t>
  </si>
  <si>
    <t>Количество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</si>
  <si>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</si>
  <si>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</t>
  </si>
  <si>
    <t xml:space="preserve">Коммерческое предложение № 1
</t>
  </si>
  <si>
    <t xml:space="preserve">Коммерческое предложение № 2
</t>
  </si>
  <si>
    <t xml:space="preserve">Коммерческое предложение № 3
</t>
  </si>
  <si>
    <t xml:space="preserve">Средняя арифметическая цена за единицу     &lt;ц&gt; </t>
  </si>
  <si>
    <r>
      <rPr>
        <b/>
        <sz val="10"/>
        <color indexed="8"/>
        <rFont val="Times New Roman"/>
        <charset val="204"/>
      </rPr>
      <t xml:space="preserve">Среднее квадратичное отклонение                 </t>
    </r>
    <r>
      <rPr>
        <b/>
        <sz val="10"/>
        <color indexed="8"/>
        <rFont val="Symbol"/>
        <charset val="2"/>
      </rPr>
      <t xml:space="preserve"> s</t>
    </r>
  </si>
  <si>
    <r>
      <rPr>
        <b/>
        <sz val="10"/>
        <color indexed="8"/>
        <rFont val="Times New Roman"/>
        <charset val="204"/>
      </rPr>
      <t xml:space="preserve">Коэффициент вариации цен V (%)           </t>
    </r>
    <r>
      <rPr>
        <i/>
        <sz val="10"/>
        <color indexed="8"/>
        <rFont val="Times New Roman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</si>
  <si>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charset val="204"/>
      </rPr>
      <t>Расчет Н(М)ЦК по формуле</t>
    </r>
    <r>
      <rPr>
        <sz val="10"/>
        <color indexed="8"/>
        <rFont val="Times New Roman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ц - цена единицы</t>
    </r>
  </si>
  <si>
    <t>усл.ед</t>
  </si>
  <si>
    <t>Итоговая сумма по коммерческим предложениям</t>
  </si>
  <si>
    <t>ИТОГО</t>
  </si>
  <si>
    <t>В соответствии со статьей 22 Федерального закона от 05.04.2013 года № 44-ФЗ «О контрактной системе в сфере закупок товаров, работ, услуг для обеспечения государственных и муниципальных нужд» начальная (максимальная) цена контракта установлена посредством применения метода сопоставимых рыночных цен (анализ рынка) согласно Методическим рекомендациям Министерства экономического развития РФ (Приказ № 567 от 02.10.2013). Обоснование и расчет начальной (максимальной) цены контракта произведен на основании полученных ответов на запрос о предоставлении коммерческих предложений. Отправлено 5 запросов. Получено 3 коммерческих предложения.</t>
  </si>
  <si>
    <t>Коммерческие предложения без учета НДС (руб./ед.изм.)</t>
  </si>
  <si>
    <t>Начальник Управления проектирования                                                                     Н.С. Пакусин</t>
  </si>
  <si>
    <t>вх. № 30-1727 от 06.03.2026</t>
  </si>
  <si>
    <t xml:space="preserve">Расчет начальной (максимальной) цены договора на оказание услуг по страхованию рисков, связанных с причинением вреда (убытков) вследствие недостатков работ по подготовке проектной документации, оказывающих влияние на безопасность объектов капитального строительства. </t>
  </si>
  <si>
    <t>Страхование рисков, связанных с причинением вреда (убытков) вследствие недостатков работ по подготовке проектной документации, оказывающих влияние на безопасность объектов капитального строительства</t>
  </si>
  <si>
    <t>вх. № 30-1754 от 10.03.2026</t>
  </si>
  <si>
    <t>вх. № 30-1866 от 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</si>
</sst>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"/>
  </numFmts>
  <fonts count="17" x14ac:knownFonts="1">
    <font>
      <sz val="11"/>
      <color indexed="8"/>
      <name val="Calibri"/>
      <charset val="204"/>
    </font>
    <font>
      <sz val="10"/>
      <color indexed="8"/>
      <name val="Times New Roman"/>
      <charset val="204"/>
    </font>
    <font>
      <b/>
      <sz val="13"/>
      <name val="Times New Roman"/>
      <charset val="204"/>
    </font>
    <font>
      <sz val="11"/>
      <color indexed="8"/>
      <name val="Times New Roman"/>
      <charset val="204"/>
    </font>
    <font>
      <sz val="14"/>
      <color indexed="8"/>
      <name val="Times New Roman"/>
      <charset val="204"/>
    </font>
    <font>
      <b/>
      <sz val="11"/>
      <color indexed="8"/>
      <name val="Times New Roman"/>
      <charset val="204"/>
    </font>
    <font>
      <sz val="11"/>
      <name val="Times New Roman"/>
      <charset val="204"/>
    </font>
    <font>
      <b/>
      <sz val="10"/>
      <color indexed="8"/>
      <name val="Times New Roman"/>
      <charset val="204"/>
    </font>
    <font>
      <sz val="10"/>
      <color rgb="FF000000"/>
      <name val="Times New Roman"/>
      <charset val="204"/>
    </font>
    <font>
      <sz val="12"/>
      <color indexed="8"/>
      <name val="Times New Roman"/>
      <charset val="204"/>
    </font>
    <font>
      <b/>
      <sz val="18"/>
      <color indexed="8"/>
      <name val="Times New Roman"/>
      <charset val="204"/>
    </font>
    <font>
      <b/>
      <sz val="11"/>
      <name val="Times New Roman"/>
      <charset val="204"/>
    </font>
    <font>
      <sz val="10"/>
      <name val="Times New Roman"/>
      <charset val="204"/>
    </font>
    <font>
      <sz val="8"/>
      <name val="Arial"/>
      <charset val="204"/>
    </font>
    <font>
      <b/>
      <sz val="10"/>
      <color indexed="8"/>
      <name val="Symbol"/>
      <charset val="2"/>
    </font>
    <font>
      <i/>
      <sz val="10"/>
      <color indexed="8"/>
      <name val="Times New Roman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2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right" wrapText="1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wrapText="1"/>
    </xf>
    <xf numFmtId="164" fontId="11" fillId="0" borderId="2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6" xfId="1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13</xdr:row>
      <xdr:rowOff>971550</xdr:rowOff>
    </xdr:from>
    <xdr:to>
      <xdr:col>9</xdr:col>
      <xdr:colOff>1219200</xdr:colOff>
      <xdr:row>13</xdr:row>
      <xdr:rowOff>1295400</xdr:rowOff>
    </xdr:to>
    <xdr:pic>
      <xdr:nvPicPr>
        <xdr:cNvPr id="4811" name="Picture 1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737465" y="4402455"/>
          <a:ext cx="1143000" cy="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8</xdr:col>
      <xdr:colOff>9525</xdr:colOff>
      <xdr:row>13</xdr:row>
      <xdr:rowOff>809625</xdr:rowOff>
    </xdr:from>
    <xdr:to>
      <xdr:col>8</xdr:col>
      <xdr:colOff>1257300</xdr:colOff>
      <xdr:row>13</xdr:row>
      <xdr:rowOff>1343025</xdr:rowOff>
    </xdr:to>
    <xdr:pic>
      <xdr:nvPicPr>
        <xdr:cNvPr id="4812" name="Picture 2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418570" y="4402455"/>
          <a:ext cx="1242695" cy="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10</xdr:col>
      <xdr:colOff>299358</xdr:colOff>
      <xdr:row>13</xdr:row>
      <xdr:rowOff>1586593</xdr:rowOff>
    </xdr:from>
    <xdr:to>
      <xdr:col>10</xdr:col>
      <xdr:colOff>1509033</xdr:colOff>
      <xdr:row>13</xdr:row>
      <xdr:rowOff>1996168</xdr:rowOff>
    </xdr:to>
    <xdr:pic>
      <xdr:nvPicPr>
        <xdr:cNvPr id="4813" name="Picture 5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4362430" y="4402455"/>
          <a:ext cx="1209675" cy="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view="pageBreakPreview" zoomScale="90" zoomScaleNormal="90" zoomScaleSheetLayoutView="90" workbookViewId="0">
      <selection activeCell="N14" sqref="N14"/>
    </sheetView>
  </sheetViews>
  <sheetFormatPr defaultColWidth="9.109375" defaultRowHeight="13.1" x14ac:dyDescent="0.25"/>
  <cols>
    <col min="1" max="1" width="3.44140625" style="1" customWidth="1"/>
    <col min="2" max="2" width="46.44140625" style="1" customWidth="1"/>
    <col min="3" max="3" width="23.6640625" style="1" customWidth="1"/>
    <col min="4" max="4" width="6.5546875" style="2" customWidth="1"/>
    <col min="5" max="5" width="17.33203125" style="3" customWidth="1"/>
    <col min="6" max="7" width="17.5546875" style="3" customWidth="1"/>
    <col min="8" max="8" width="19.6640625" style="3" customWidth="1"/>
    <col min="9" max="9" width="16.6640625" style="3" customWidth="1"/>
    <col min="10" max="10" width="18.6640625" style="3" customWidth="1"/>
    <col min="11" max="11" width="27.6640625" style="1" customWidth="1"/>
    <col min="12" max="12" width="7.109375" style="1" customWidth="1"/>
    <col min="13" max="13" width="18.88671875" style="1" customWidth="1"/>
    <col min="14" max="18" width="9.109375" style="1" customWidth="1"/>
    <col min="19" max="19" width="12" style="1" customWidth="1"/>
    <col min="20" max="16384" width="9.109375" style="1"/>
  </cols>
  <sheetData>
    <row r="1" spans="1:13" x14ac:dyDescent="0.25">
      <c r="J1" s="26"/>
      <c r="K1" s="27"/>
    </row>
    <row r="2" spans="1:13" x14ac:dyDescent="0.25">
      <c r="J2" s="27"/>
      <c r="K2" s="27"/>
    </row>
    <row r="3" spans="1:13" x14ac:dyDescent="0.25">
      <c r="J3" s="27"/>
      <c r="K3" s="27"/>
    </row>
    <row r="4" spans="1:13" ht="82" customHeight="1" x14ac:dyDescent="0.35">
      <c r="A4" s="44" t="s">
        <v>26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19"/>
    </row>
    <row r="5" spans="1:13" ht="11.95" customHeight="1" x14ac:dyDescent="0.25"/>
    <row r="6" spans="1:13" ht="56.3" customHeight="1" x14ac:dyDescent="0.25">
      <c r="A6" s="45" t="s">
        <v>22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3" ht="1" hidden="1" customHeight="1" x14ac:dyDescent="0.25">
      <c r="B7" s="46"/>
      <c r="C7" s="46"/>
      <c r="D7" s="46"/>
      <c r="E7" s="46"/>
      <c r="F7" s="46"/>
      <c r="G7" s="46"/>
      <c r="H7" s="46"/>
      <c r="I7" s="46"/>
      <c r="J7" s="46"/>
    </row>
    <row r="8" spans="1:13" ht="14.25" customHeight="1" x14ac:dyDescent="0.25">
      <c r="B8" s="4" t="s">
        <v>0</v>
      </c>
      <c r="C8" s="47" t="s">
        <v>1</v>
      </c>
      <c r="D8" s="47"/>
      <c r="E8" s="48" t="s">
        <v>2</v>
      </c>
      <c r="F8" s="49"/>
      <c r="G8" s="49"/>
      <c r="H8" s="49"/>
      <c r="I8" s="50"/>
      <c r="J8" s="48" t="s">
        <v>3</v>
      </c>
      <c r="K8" s="50"/>
    </row>
    <row r="9" spans="1:13" ht="15.05" customHeight="1" x14ac:dyDescent="0.25">
      <c r="B9" s="5">
        <v>1</v>
      </c>
      <c r="C9" s="33" t="s">
        <v>4</v>
      </c>
      <c r="D9" s="33"/>
      <c r="E9" s="41" t="s">
        <v>28</v>
      </c>
      <c r="F9" s="42"/>
      <c r="G9" s="42"/>
      <c r="H9" s="42"/>
      <c r="I9" s="43"/>
      <c r="J9" s="37">
        <f>E16</f>
        <v>17000</v>
      </c>
      <c r="K9" s="36"/>
    </row>
    <row r="10" spans="1:13" ht="15.05" customHeight="1" x14ac:dyDescent="0.25">
      <c r="B10" s="5">
        <v>2</v>
      </c>
      <c r="C10" s="33" t="s">
        <v>5</v>
      </c>
      <c r="D10" s="33"/>
      <c r="E10" s="41" t="s">
        <v>25</v>
      </c>
      <c r="F10" s="42"/>
      <c r="G10" s="42"/>
      <c r="H10" s="42"/>
      <c r="I10" s="43"/>
      <c r="J10" s="37">
        <f>F16</f>
        <v>20000</v>
      </c>
      <c r="K10" s="36"/>
    </row>
    <row r="11" spans="1:13" ht="15.05" customHeight="1" x14ac:dyDescent="0.25">
      <c r="B11" s="5">
        <v>3</v>
      </c>
      <c r="C11" s="33" t="s">
        <v>6</v>
      </c>
      <c r="D11" s="33"/>
      <c r="E11" s="34" t="s">
        <v>29</v>
      </c>
      <c r="F11" s="35"/>
      <c r="G11" s="35"/>
      <c r="H11" s="35"/>
      <c r="I11" s="36"/>
      <c r="J11" s="37">
        <f>G16</f>
        <v>25000</v>
      </c>
      <c r="K11" s="36"/>
    </row>
    <row r="12" spans="1:13" ht="15.05" customHeight="1" x14ac:dyDescent="0.25"/>
    <row r="13" spans="1:13" ht="74.3" customHeight="1" x14ac:dyDescent="0.25">
      <c r="B13" s="31" t="s">
        <v>7</v>
      </c>
      <c r="C13" s="32" t="s">
        <v>8</v>
      </c>
      <c r="D13" s="32" t="s">
        <v>9</v>
      </c>
      <c r="E13" s="38" t="s">
        <v>23</v>
      </c>
      <c r="F13" s="39"/>
      <c r="G13" s="40"/>
      <c r="H13" s="38" t="s">
        <v>10</v>
      </c>
      <c r="I13" s="39"/>
      <c r="J13" s="40"/>
      <c r="K13" s="20" t="s">
        <v>11</v>
      </c>
      <c r="L13" s="28"/>
      <c r="M13" s="28"/>
    </row>
    <row r="14" spans="1:13" ht="52.55" customHeight="1" x14ac:dyDescent="0.25">
      <c r="A14" s="31" t="s">
        <v>0</v>
      </c>
      <c r="B14" s="31"/>
      <c r="C14" s="32"/>
      <c r="D14" s="32"/>
      <c r="E14" s="7" t="s">
        <v>12</v>
      </c>
      <c r="F14" s="7" t="s">
        <v>13</v>
      </c>
      <c r="G14" s="7" t="s">
        <v>14</v>
      </c>
      <c r="H14" s="6" t="s">
        <v>15</v>
      </c>
      <c r="I14" s="21" t="s">
        <v>16</v>
      </c>
      <c r="J14" s="21" t="s">
        <v>17</v>
      </c>
      <c r="K14" s="21" t="s">
        <v>18</v>
      </c>
      <c r="L14" s="22"/>
      <c r="M14" s="22"/>
    </row>
    <row r="15" spans="1:13" ht="180" customHeight="1" x14ac:dyDescent="0.25">
      <c r="A15" s="31"/>
      <c r="B15" s="8" t="s">
        <v>27</v>
      </c>
      <c r="C15" s="8" t="s">
        <v>19</v>
      </c>
      <c r="D15" s="8">
        <v>1</v>
      </c>
      <c r="E15" s="9">
        <v>17000</v>
      </c>
      <c r="F15" s="9">
        <f>20000</f>
        <v>20000</v>
      </c>
      <c r="G15" s="9">
        <v>25000</v>
      </c>
      <c r="H15" s="10">
        <f>ROUND((SUM(E15:G15)/3),2)</f>
        <v>20666.669999999998</v>
      </c>
      <c r="I15" s="10">
        <f>STDEV(E15:G15)</f>
        <v>4041.4518843273854</v>
      </c>
      <c r="J15" s="10">
        <f>I15/H15*100</f>
        <v>19.555409189421351</v>
      </c>
      <c r="K15" s="10">
        <f>ROUND((D15*H15),2)</f>
        <v>20666.669999999998</v>
      </c>
    </row>
    <row r="16" spans="1:13" ht="14.4" x14ac:dyDescent="0.25">
      <c r="A16" s="11">
        <v>1</v>
      </c>
      <c r="B16" s="12" t="s">
        <v>20</v>
      </c>
      <c r="C16" s="13"/>
      <c r="D16" s="14"/>
      <c r="E16" s="15">
        <f>SUMPRODUCT($D$15:$D$15,E15:E15)</f>
        <v>17000</v>
      </c>
      <c r="F16" s="15">
        <f>SUMPRODUCT($D$15:$D$15,F15:F15)</f>
        <v>20000</v>
      </c>
      <c r="G16" s="15">
        <f>SUMPRODUCT($D$15:$D$15,G15:G15)</f>
        <v>25000</v>
      </c>
      <c r="H16" s="16">
        <f>ROUND((SUM(E16:G16)/3),2)</f>
        <v>20666.669999999998</v>
      </c>
      <c r="I16" s="29" t="s">
        <v>21</v>
      </c>
      <c r="J16" s="30"/>
      <c r="K16" s="16">
        <f>SUM(K15:K15)</f>
        <v>20666.669999999998</v>
      </c>
    </row>
    <row r="17" spans="1:11" x14ac:dyDescent="0.25">
      <c r="A17" s="13"/>
    </row>
    <row r="18" spans="1:11" ht="19" customHeight="1" x14ac:dyDescent="0.25">
      <c r="B18" s="24" t="s">
        <v>24</v>
      </c>
      <c r="C18" s="25"/>
      <c r="D18" s="25"/>
      <c r="E18" s="25"/>
      <c r="F18" s="17"/>
      <c r="G18" s="17"/>
      <c r="H18" s="17"/>
      <c r="J18" s="18"/>
      <c r="K18" s="23"/>
    </row>
    <row r="19" spans="1:11" ht="24.25" customHeight="1" x14ac:dyDescent="0.25">
      <c r="A19" s="18"/>
      <c r="B19" s="25"/>
      <c r="C19" s="25"/>
      <c r="D19" s="25"/>
      <c r="E19" s="25"/>
      <c r="F19" s="17"/>
      <c r="G19" s="17"/>
      <c r="H19" s="17"/>
      <c r="J19" s="18"/>
      <c r="K19" s="18"/>
    </row>
    <row r="20" spans="1:11" ht="6.55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x14ac:dyDescent="0.25">
      <c r="A22" s="18"/>
    </row>
  </sheetData>
  <sheetProtection selectLockedCells="1" selectUnlockedCells="1"/>
  <mergeCells count="25">
    <mergeCell ref="C10:D10"/>
    <mergeCell ref="E10:I10"/>
    <mergeCell ref="J10:K10"/>
    <mergeCell ref="A4:K4"/>
    <mergeCell ref="A6:K6"/>
    <mergeCell ref="B7:J7"/>
    <mergeCell ref="C8:D8"/>
    <mergeCell ref="E8:I8"/>
    <mergeCell ref="J8:K8"/>
    <mergeCell ref="B18:E19"/>
    <mergeCell ref="J1:K3"/>
    <mergeCell ref="L13:M13"/>
    <mergeCell ref="I16:J16"/>
    <mergeCell ref="A14:A15"/>
    <mergeCell ref="B13:B14"/>
    <mergeCell ref="C13:C14"/>
    <mergeCell ref="D13:D14"/>
    <mergeCell ref="C11:D11"/>
    <mergeCell ref="E11:I11"/>
    <mergeCell ref="J11:K11"/>
    <mergeCell ref="E13:G13"/>
    <mergeCell ref="H13:J13"/>
    <mergeCell ref="C9:D9"/>
    <mergeCell ref="E9:I9"/>
    <mergeCell ref="J9:K9"/>
  </mergeCells>
  <pageMargins left="0.23622047244094499" right="0.23622047244094499" top="0.74803149606299202" bottom="0.74803149606299202" header="0.31496062992126" footer="0.31496062992126"/>
  <pageSetup paperSize="9" scale="66" firstPageNumber="0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cp:lastModifiedBy>Андрей Николаевич Гапонов</cp:lastModifiedBy>
  <cp:lastPrinted>2025-03-05T07:05:36Z</cp:lastPrinted>
  <dcterms:created xsi:type="dcterms:W3CDTF">2018-01-31T12:56:00Z</dcterms:created>
  <dcterms:modified xsi:type="dcterms:W3CDTF">2026-03-12T15:37:00Z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858240185F8F40B88102D204B190F955</vt:lpwstr>
  </property>
  <property fmtid="{D5CDD505-2E9C-101B-9397-08002B2CF9AE}" pid="3" name="KSOProductBuildVer">
    <vt:lpwstr>1049-11.2.0.11417</vt:lpwstr>
  </property>
</Properties>
</file>