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khovichA\Desktop\Сварка\"/>
    </mc:Choice>
  </mc:AlternateContent>
  <xr:revisionPtr revIDLastSave="0" documentId="13_ncr:1_{3F83AFA4-EB5A-424B-9A3A-DF17F849F13B}" xr6:coauthVersionLast="47" xr6:coauthVersionMax="47" xr10:uidLastSave="{00000000-0000-0000-0000-000000000000}"/>
  <bookViews>
    <workbookView xWindow="-120" yWindow="-120" windowWidth="29040" windowHeight="15840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НМЦК!$A$9:$N$11</definedName>
  </definedNames>
  <calcPr calcId="191029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20" l="1"/>
  <c r="J10" i="20" s="1"/>
  <c r="K10" i="20" s="1"/>
  <c r="N10" i="20" s="1"/>
  <c r="L10" i="20"/>
  <c r="M10" i="20" l="1"/>
  <c r="L11" i="20"/>
  <c r="G11" i="20"/>
  <c r="J11" i="20" s="1"/>
  <c r="K11" i="20" s="1"/>
  <c r="N11" i="20" s="1"/>
  <c r="N12" i="20" s="1"/>
  <c r="N14" i="20" s="1"/>
  <c r="M11" i="20" l="1"/>
</calcChain>
</file>

<file path=xl/sharedStrings.xml><?xml version="1.0" encoding="utf-8"?>
<sst xmlns="http://schemas.openxmlformats.org/spreadsheetml/2006/main" count="47" uniqueCount="45">
  <si>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</si>
  <si>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</si>
  <si>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</si>
  <si>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</si>
  <si>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</si>
  <si>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</si>
  <si>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</si>
  <si>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</si>
  <si>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</si>
  <si>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</si>
  <si>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</si>
  <si>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</si>
  <si>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n - кол-во значений, используемых в расчете</t>
  </si>
  <si>
    <t>=8 (с учётом округления до двух знаков после запятой)</t>
  </si>
  <si>
    <t>Основные характеристики объекта закупки:</t>
  </si>
  <si>
    <t>Используемый метод определения НМЦК:</t>
  </si>
  <si>
    <t>Расчёт НМЦК: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</si>
  <si>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</si>
  <si>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</si>
  <si>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</si>
  <si>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</si>
  <si>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 1)</t>
    </r>
  </si>
  <si>
    <t>В соответствии с Описанием объекта закупки</t>
  </si>
  <si>
    <t>__________ Духович А.А./ (подпись/ФИО)</t>
  </si>
  <si>
    <t>Исполнитель: ________ (ФИО), контактный тел. 13-20</t>
  </si>
  <si>
    <t>ОКПД 2</t>
  </si>
  <si>
    <t>7=4+5+6</t>
  </si>
  <si>
    <t>9 = кол-во ответов ИЦИ</t>
  </si>
  <si>
    <t>10= 7/9</t>
  </si>
  <si>
    <t>10 (округл)</t>
  </si>
  <si>
    <t>13=10*8</t>
  </si>
  <si>
    <t>Ведущий специалист отдела закупочнлый деятельности</t>
  </si>
  <si>
    <t>КП 1 (Без НДС)</t>
  </si>
  <si>
    <t>КП 2 (Без НДС)</t>
  </si>
  <si>
    <t>КП 3 (Без НДС)</t>
  </si>
  <si>
    <t xml:space="preserve">Стоимость без учета НДС: </t>
  </si>
  <si>
    <t>НМЦК  с учетом НДС:</t>
  </si>
  <si>
    <t>43.29.19.190 - Работы строительно-монтажные прочие, не включенные в другие группировки</t>
  </si>
  <si>
    <t>43.29.19.190</t>
  </si>
  <si>
    <t xml:space="preserve">Выполнение работ по ремонту металлических ограждений (сварочные и монтажные работы) г. Москва, ул. Вавилова, д. 44, корп. 2 </t>
  </si>
  <si>
    <t>Выполнение работ по ремонту металлических ограждений (сварочные и монтажные работы) г. Москва, ул. Новорогожская, д. 19 стр. 1.</t>
  </si>
  <si>
    <t xml:space="preserve">НДС 22%: </t>
  </si>
  <si>
    <t>Выполнение работ по ремонту металлических ограждений (сварочные и монтажные работы)</t>
  </si>
  <si>
    <t>Дата подготовки обоснования НМЦК: 21.04.2026</t>
  </si>
  <si>
    <r>
      <t>Начальная (максимальная) цена контракта определена Заказчиком  в сумме 77 697 рублей 52 копейки,  в т.ч.</t>
    </r>
    <r>
      <rPr>
        <b/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НДС 22% (далее – НМЦК)  методом сопоставимых рыночных цен (анализ рынка). 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           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Ведущий специалист отдела закупочнлый деятельности
ФИЦ ИУ РАН                                               ______________Духович Анна Алексеевна    от 21.04.2026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</si>
</sst>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3" fillId="0" borderId="0" xfId="0" applyFont="1"/>
    <xf numFmtId="2" fontId="10" fillId="0" borderId="0" xfId="0" applyNumberFormat="1" applyFont="1" applyAlignment="1">
      <alignment horizontal="center" vertical="center"/>
    </xf>
    <xf numFmtId="2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2" fontId="17" fillId="0" borderId="14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textRotation="90" wrapText="1"/>
    </xf>
    <xf numFmtId="2" fontId="15" fillId="0" borderId="2" xfId="0" applyNumberFormat="1" applyFont="1" applyBorder="1" applyAlignment="1">
      <alignment horizontal="center" vertical="center" textRotation="90" wrapText="1"/>
    </xf>
    <xf numFmtId="4" fontId="14" fillId="0" borderId="3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4" fontId="12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" fontId="14" fillId="0" borderId="7" xfId="0" applyNumberFormat="1" applyFont="1" applyBorder="1" applyAlignment="1">
      <alignment horizontal="right" vertical="center" wrapText="1"/>
    </xf>
    <xf numFmtId="4" fontId="14" fillId="0" borderId="4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23</xdr:row>
      <xdr:rowOff>38099</xdr:rowOff>
    </xdr:from>
    <xdr:to>
      <xdr:col>1</xdr:col>
      <xdr:colOff>1690497</xdr:colOff>
      <xdr:row>26</xdr:row>
      <xdr:rowOff>152400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4350" y="8677274"/>
          <a:ext cx="1604772" cy="6000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5"/>
  <sheetViews>
    <sheetView topLeftCell="A2" zoomScaleNormal="100" workbookViewId="0">
      <selection activeCell="B6" sqref="B6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48" t="s">
        <v>10</v>
      </c>
      <c r="B1" s="49"/>
    </row>
    <row r="2" spans="1:2" ht="54.75" customHeight="1" x14ac:dyDescent="0.25">
      <c r="A2" s="48" t="s">
        <v>42</v>
      </c>
      <c r="B2" s="49"/>
    </row>
    <row r="3" spans="1:2" ht="15.75" x14ac:dyDescent="0.25">
      <c r="A3" s="50" t="s">
        <v>0</v>
      </c>
      <c r="B3" s="50"/>
    </row>
    <row r="4" spans="1:2" ht="86.25" customHeight="1" x14ac:dyDescent="0.25">
      <c r="A4" s="4" t="s">
        <v>1</v>
      </c>
      <c r="B4" s="33" t="s">
        <v>22</v>
      </c>
    </row>
    <row r="5" spans="1:2" ht="304.5" customHeight="1" x14ac:dyDescent="0.25">
      <c r="A5" s="4" t="s">
        <v>2</v>
      </c>
      <c r="B5" s="33" t="s">
        <v>20</v>
      </c>
    </row>
    <row r="6" spans="1:2" ht="91.5" customHeight="1" x14ac:dyDescent="0.25">
      <c r="A6" s="33" t="s">
        <v>21</v>
      </c>
      <c r="B6" s="5">
        <v>77697.52</v>
      </c>
    </row>
    <row r="7" spans="1:2" ht="29.25" customHeight="1" x14ac:dyDescent="0.25">
      <c r="A7" s="51" t="s">
        <v>43</v>
      </c>
      <c r="B7" s="52"/>
    </row>
    <row r="8" spans="1:2" ht="15.75" x14ac:dyDescent="0.25">
      <c r="A8" s="6"/>
      <c r="B8" s="6"/>
    </row>
    <row r="9" spans="1:2" ht="15.75" x14ac:dyDescent="0.25">
      <c r="A9" s="45" t="s">
        <v>3</v>
      </c>
      <c r="B9" s="45"/>
    </row>
    <row r="10" spans="1:2" ht="15.75" x14ac:dyDescent="0.25">
      <c r="A10" s="6"/>
      <c r="B10" s="6"/>
    </row>
    <row r="11" spans="1:2" ht="15.75" x14ac:dyDescent="0.25">
      <c r="A11" s="53" t="s">
        <v>31</v>
      </c>
      <c r="B11" s="36" t="s">
        <v>23</v>
      </c>
    </row>
    <row r="12" spans="1:2" ht="15.75" x14ac:dyDescent="0.25">
      <c r="A12" s="53"/>
      <c r="B12" s="39">
        <v>46133</v>
      </c>
    </row>
    <row r="13" spans="1:2" ht="15.75" x14ac:dyDescent="0.25">
      <c r="A13" s="35"/>
      <c r="B13" s="6"/>
    </row>
    <row r="14" spans="1:2" ht="15.75" x14ac:dyDescent="0.25">
      <c r="A14" s="7"/>
      <c r="B14" s="6"/>
    </row>
    <row r="15" spans="1:2" ht="29.25" customHeight="1" x14ac:dyDescent="0.25">
      <c r="A15" s="46" t="s">
        <v>24</v>
      </c>
      <c r="B15" s="47"/>
    </row>
  </sheetData>
  <mergeCells count="7">
    <mergeCell ref="A9:B9"/>
    <mergeCell ref="A15:B15"/>
    <mergeCell ref="A1:B1"/>
    <mergeCell ref="A2:B2"/>
    <mergeCell ref="A3:B3"/>
    <mergeCell ref="A7:B7"/>
    <mergeCell ref="A11:A12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37"/>
  <sheetViews>
    <sheetView tabSelected="1" topLeftCell="A8" zoomScaleNormal="100" workbookViewId="0">
      <selection activeCell="O13" sqref="O13"/>
    </sheetView>
  </sheetViews>
  <sheetFormatPr defaultColWidth="9.140625" defaultRowHeight="12.75" x14ac:dyDescent="0.25"/>
  <cols>
    <col min="1" max="1" width="6.42578125" style="8" customWidth="1"/>
    <col min="2" max="2" width="28.42578125" style="8" customWidth="1"/>
    <col min="3" max="3" width="13.7109375" style="34" customWidth="1"/>
    <col min="4" max="4" width="12.42578125" style="8" customWidth="1"/>
    <col min="5" max="5" width="12.42578125" style="12" customWidth="1"/>
    <col min="6" max="6" width="12" style="12" customWidth="1"/>
    <col min="7" max="7" width="12.140625" style="8" customWidth="1"/>
    <col min="8" max="8" width="8.42578125" style="8" customWidth="1"/>
    <col min="9" max="9" width="10" style="8" customWidth="1"/>
    <col min="10" max="10" width="12" style="12" customWidth="1"/>
    <col min="11" max="11" width="11" style="8" customWidth="1"/>
    <col min="12" max="12" width="13.140625" style="8" customWidth="1"/>
    <col min="13" max="13" width="11.28515625" style="8" customWidth="1"/>
    <col min="14" max="14" width="13.7109375" style="8" customWidth="1"/>
    <col min="15" max="16384" width="9.140625" style="8"/>
  </cols>
  <sheetData>
    <row r="1" spans="1:15" ht="12" customHeigh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hidden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72.75" customHeight="1" x14ac:dyDescent="0.25">
      <c r="A3" s="55" t="s">
        <v>10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/>
    </row>
    <row r="4" spans="1:15" ht="90" customHeight="1" x14ac:dyDescent="0.25">
      <c r="A4" s="62" t="s">
        <v>14</v>
      </c>
      <c r="B4" s="62"/>
      <c r="C4" s="54" t="s">
        <v>37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24"/>
    </row>
    <row r="5" spans="1:15" ht="28.5" customHeight="1" x14ac:dyDescent="0.25">
      <c r="A5" s="62" t="s">
        <v>15</v>
      </c>
      <c r="B5" s="62"/>
      <c r="C5" s="54" t="s">
        <v>17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4"/>
    </row>
    <row r="6" spans="1:15" ht="19.5" customHeight="1" x14ac:dyDescent="0.25">
      <c r="A6" s="62" t="s">
        <v>16</v>
      </c>
      <c r="B6" s="62"/>
      <c r="C6" s="58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24"/>
    </row>
    <row r="7" spans="1:15" ht="75" customHeight="1" thickBot="1" x14ac:dyDescent="0.3">
      <c r="A7" s="66" t="s">
        <v>4</v>
      </c>
      <c r="B7" s="66" t="s">
        <v>7</v>
      </c>
      <c r="C7" s="63" t="s">
        <v>25</v>
      </c>
      <c r="D7" s="58" t="s">
        <v>11</v>
      </c>
      <c r="E7" s="59"/>
      <c r="F7" s="59"/>
      <c r="G7" s="69"/>
      <c r="H7" s="66" t="s">
        <v>19</v>
      </c>
      <c r="I7" s="66" t="s">
        <v>12</v>
      </c>
      <c r="J7" s="60" t="s">
        <v>6</v>
      </c>
      <c r="K7" s="60"/>
      <c r="L7" s="61"/>
      <c r="M7" s="61"/>
      <c r="N7" s="25" t="s">
        <v>9</v>
      </c>
      <c r="O7" s="24"/>
    </row>
    <row r="8" spans="1:15" ht="102.75" customHeight="1" x14ac:dyDescent="0.25">
      <c r="A8" s="67"/>
      <c r="B8" s="68"/>
      <c r="C8" s="64"/>
      <c r="D8" s="26" t="s">
        <v>32</v>
      </c>
      <c r="E8" s="27" t="s">
        <v>33</v>
      </c>
      <c r="F8" s="27" t="s">
        <v>34</v>
      </c>
      <c r="G8" s="23"/>
      <c r="H8" s="70"/>
      <c r="I8" s="71"/>
      <c r="J8" s="13" t="s">
        <v>8</v>
      </c>
      <c r="K8" s="14" t="s">
        <v>13</v>
      </c>
      <c r="L8" s="15" t="s">
        <v>5</v>
      </c>
      <c r="M8" s="16" t="s">
        <v>18</v>
      </c>
      <c r="N8" s="28"/>
      <c r="O8" s="24"/>
    </row>
    <row r="9" spans="1:15" ht="40.5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 t="s">
        <v>26</v>
      </c>
      <c r="H9" s="20">
        <v>8</v>
      </c>
      <c r="I9" s="29" t="s">
        <v>27</v>
      </c>
      <c r="J9" s="17" t="s">
        <v>28</v>
      </c>
      <c r="K9" s="18" t="s">
        <v>29</v>
      </c>
      <c r="L9" s="19">
        <v>11</v>
      </c>
      <c r="M9" s="20">
        <v>12</v>
      </c>
      <c r="N9" s="20" t="s">
        <v>30</v>
      </c>
      <c r="O9" s="24"/>
    </row>
    <row r="10" spans="1:15" s="41" customFormat="1" ht="90" x14ac:dyDescent="0.25">
      <c r="A10" s="20">
        <v>1</v>
      </c>
      <c r="B10" s="40" t="s">
        <v>39</v>
      </c>
      <c r="C10" s="20" t="s">
        <v>38</v>
      </c>
      <c r="D10" s="43">
        <v>39491.57</v>
      </c>
      <c r="E10" s="43">
        <v>22000</v>
      </c>
      <c r="F10" s="43">
        <v>34038.19</v>
      </c>
      <c r="G10" s="43">
        <f t="shared" ref="G10" si="0">D10+E10+F10</f>
        <v>95529.76</v>
      </c>
      <c r="H10" s="42">
        <v>1</v>
      </c>
      <c r="I10" s="42">
        <v>3</v>
      </c>
      <c r="J10" s="21">
        <f t="shared" ref="J10" si="1">G10/I10</f>
        <v>31843.25</v>
      </c>
      <c r="K10" s="21">
        <f t="shared" ref="K10" si="2">ROUND(J10,2)</f>
        <v>31843.25</v>
      </c>
      <c r="L10" s="43">
        <f t="shared" ref="L10" si="3">STDEV(D10:F10)</f>
        <v>8949.98</v>
      </c>
      <c r="M10" s="22">
        <f t="shared" ref="M10" si="4">L10/K10</f>
        <v>0.28110000000000002</v>
      </c>
      <c r="N10" s="43">
        <f t="shared" ref="N10" si="5">K10*H10</f>
        <v>31843.25</v>
      </c>
      <c r="O10" s="24"/>
    </row>
    <row r="11" spans="1:15" s="38" customFormat="1" ht="90" x14ac:dyDescent="0.25">
      <c r="A11" s="20">
        <v>2</v>
      </c>
      <c r="B11" s="40" t="s">
        <v>40</v>
      </c>
      <c r="C11" s="20" t="s">
        <v>38</v>
      </c>
      <c r="D11" s="43">
        <v>39491.57</v>
      </c>
      <c r="E11" s="43">
        <v>22000</v>
      </c>
      <c r="F11" s="43">
        <v>34038.19</v>
      </c>
      <c r="G11" s="37">
        <f t="shared" ref="G11" si="6">D11+E11+F11</f>
        <v>95529.76</v>
      </c>
      <c r="H11" s="23">
        <v>1</v>
      </c>
      <c r="I11" s="23">
        <v>3</v>
      </c>
      <c r="J11" s="21">
        <f t="shared" ref="J11" si="7">G11/I11</f>
        <v>31843.25</v>
      </c>
      <c r="K11" s="21">
        <f t="shared" ref="K11" si="8">ROUND(J11,2)</f>
        <v>31843.25</v>
      </c>
      <c r="L11" s="37">
        <f t="shared" ref="L11" si="9">STDEV(D11:F11)</f>
        <v>8949.98</v>
      </c>
      <c r="M11" s="22">
        <f t="shared" ref="M11" si="10">L11/K11</f>
        <v>0.28110000000000002</v>
      </c>
      <c r="N11" s="37">
        <f t="shared" ref="N11" si="11">K11*H11</f>
        <v>31843.25</v>
      </c>
      <c r="O11" s="24"/>
    </row>
    <row r="12" spans="1:15" s="44" customFormat="1" x14ac:dyDescent="0.25">
      <c r="A12" s="73" t="s">
        <v>35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/>
      <c r="N12" s="30">
        <f>SUM(N10:N11)</f>
        <v>63686.5</v>
      </c>
      <c r="O12" s="24"/>
    </row>
    <row r="13" spans="1:15" s="41" customFormat="1" ht="15.75" customHeight="1" x14ac:dyDescent="0.25">
      <c r="A13" s="73" t="s">
        <v>41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/>
      <c r="N13" s="78">
        <v>14011.02</v>
      </c>
      <c r="O13" s="24"/>
    </row>
    <row r="14" spans="1:15" ht="15.75" customHeight="1" x14ac:dyDescent="0.25">
      <c r="A14" s="76" t="s">
        <v>36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7"/>
      <c r="N14" s="30">
        <f>N12+N13</f>
        <v>77697.52</v>
      </c>
      <c r="O14" s="24"/>
    </row>
    <row r="15" spans="1:15" x14ac:dyDescent="0.25">
      <c r="A15" s="24"/>
      <c r="B15" s="24"/>
      <c r="C15" s="24"/>
      <c r="D15" s="24"/>
      <c r="E15" s="31"/>
      <c r="F15" s="31"/>
      <c r="G15" s="24"/>
      <c r="H15" s="24"/>
      <c r="I15" s="24"/>
      <c r="J15" s="31"/>
      <c r="K15" s="24"/>
      <c r="L15" s="24"/>
      <c r="M15" s="24"/>
      <c r="N15" s="24"/>
      <c r="O15" s="24"/>
    </row>
    <row r="16" spans="1:15" x14ac:dyDescent="0.25">
      <c r="A16" s="24"/>
      <c r="B16" s="32"/>
      <c r="C16" s="32"/>
      <c r="D16" s="24"/>
      <c r="E16" s="31"/>
      <c r="F16" s="31"/>
      <c r="G16" s="24"/>
      <c r="H16" s="24"/>
      <c r="I16" s="24"/>
      <c r="J16" s="31"/>
      <c r="K16" s="24"/>
      <c r="L16" s="24"/>
      <c r="M16" s="24"/>
      <c r="N16" s="24"/>
      <c r="O16" s="24"/>
    </row>
    <row r="17" spans="1:15" ht="12.75" customHeight="1" x14ac:dyDescent="0.25">
      <c r="A17" s="72" t="s">
        <v>44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24"/>
    </row>
    <row r="18" spans="1:15" x14ac:dyDescent="0.25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24"/>
    </row>
    <row r="19" spans="1:15" x14ac:dyDescent="0.25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24"/>
    </row>
    <row r="20" spans="1:15" x14ac:dyDescent="0.25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24"/>
    </row>
    <row r="21" spans="1:15" x14ac:dyDescent="0.25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24"/>
    </row>
    <row r="22" spans="1:15" x14ac:dyDescent="0.25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24"/>
    </row>
    <row r="23" spans="1:15" x14ac:dyDescent="0.25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24"/>
    </row>
    <row r="24" spans="1:15" x14ac:dyDescent="0.25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24"/>
    </row>
    <row r="25" spans="1:15" x14ac:dyDescent="0.25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24"/>
    </row>
    <row r="26" spans="1:15" x14ac:dyDescent="0.25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24"/>
    </row>
    <row r="27" spans="1:15" x14ac:dyDescent="0.25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24"/>
    </row>
    <row r="28" spans="1:15" x14ac:dyDescent="0.25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24"/>
    </row>
    <row r="29" spans="1:15" x14ac:dyDescent="0.25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24"/>
    </row>
    <row r="30" spans="1:15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24"/>
    </row>
    <row r="31" spans="1:15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24"/>
    </row>
    <row r="32" spans="1:15" x14ac:dyDescent="0.25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24"/>
    </row>
    <row r="33" spans="1:15" x14ac:dyDescent="0.25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24"/>
    </row>
    <row r="34" spans="1:15" ht="124.5" customHeight="1" x14ac:dyDescent="0.2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24"/>
    </row>
    <row r="35" spans="1:15" x14ac:dyDescent="0.2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  <row r="37" spans="1:15" x14ac:dyDescent="0.2">
      <c r="B37" s="11"/>
      <c r="C37" s="11"/>
    </row>
  </sheetData>
  <autoFilter ref="A9:N11" xr:uid="{00000000-0009-0000-0000-000001000000}"/>
  <mergeCells count="19">
    <mergeCell ref="A35:N35"/>
    <mergeCell ref="A7:A8"/>
    <mergeCell ref="B7:B8"/>
    <mergeCell ref="D7:G7"/>
    <mergeCell ref="H7:H8"/>
    <mergeCell ref="I7:I8"/>
    <mergeCell ref="A17:N34"/>
    <mergeCell ref="A12:M12"/>
    <mergeCell ref="A13:M13"/>
    <mergeCell ref="A14:M14"/>
    <mergeCell ref="C4:N4"/>
    <mergeCell ref="C5:N5"/>
    <mergeCell ref="A3:N3"/>
    <mergeCell ref="C6:N6"/>
    <mergeCell ref="J7:M7"/>
    <mergeCell ref="A4:B4"/>
    <mergeCell ref="A5:B5"/>
    <mergeCell ref="A6:B6"/>
    <mergeCell ref="C7:C8"/>
  </mergeCells>
  <pageMargins left="0.19685039370078741" right="0.19685039370078741" top="0.31496062992125984" bottom="0.19685039370078741" header="0" footer="0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Духович Анна Алексеевна</dc:creator>
  <cp:lastModifiedBy>Духович Анна Алексеевна</cp:lastModifiedBy>
  <cp:lastPrinted>2025-10-13T14:20:48Z</cp:lastPrinted>
  <dcterms:created xsi:type="dcterms:W3CDTF">2011-08-15T06:57:36Z</dcterms:created>
  <dcterms:modified xsi:type="dcterms:W3CDTF">2026-04-21T12:11:49Z</dcterms:modified>
</cp:coreProperties>
</file>