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факта" sheetId="3" r:id="rId1"/>
  </sheets>
  <calcPr calcId="125725"/>
</workbook>
</file>

<file path=xl/calcChain.xml><?xml version="1.0" encoding="utf-8"?>
<calcChain xmlns="http://schemas.openxmlformats.org/spreadsheetml/2006/main">
  <c r="N6" i="3"/>
  <c r="G9" l="1" a="1"/>
  <c r="G9" s="1"/>
  <c r="F9" a="1"/>
  <c r="F9" s="1"/>
  <c r="E9" a="1"/>
  <c r="E9" s="1"/>
  <c r="K8"/>
  <c r="L8" s="1"/>
  <c r="M8" s="1"/>
  <c r="N8" s="1"/>
  <c r="H8"/>
  <c r="I8" s="1"/>
  <c r="J8" s="1"/>
  <c r="K7"/>
  <c r="L7" s="1"/>
  <c r="M7" s="1"/>
  <c r="N7" s="1"/>
  <c r="H7"/>
  <c r="I7" s="1"/>
  <c r="J7" s="1"/>
  <c r="K6" l="1"/>
  <c r="L6" l="1"/>
  <c r="M6" s="1"/>
  <c r="N9" s="1"/>
  <c r="H6"/>
  <c r="I6" s="1"/>
  <c r="J6" s="1"/>
  <c r="H10" l="1"/>
</calcChain>
</file>

<file path=xl/sharedStrings.xml><?xml version="1.0" encoding="utf-8"?>
<sst xmlns="http://schemas.openxmlformats.org/spreadsheetml/2006/main" count="26" uniqueCount="24">
  <si>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</si>
  <si>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</si>
  <si>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</si>
  <si>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</si>
  <si>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</si>
  <si>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</si>
  <si>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</si>
  <si>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</si>
  <si>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</si>
  <si>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</si>
  <si>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</si>
  <si>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 xml:space="preserve">Начальная (максимальная) цена контракта, заключаемая  согласно расчету составила  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</si>
  <si>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</si>
  <si>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</si>
  <si>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</si>
  <si>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</si>
  <si>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</si>
  <si>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>Наименование</t>
  </si>
  <si>
    <t>Обоснование начальной (максимальной) цены контракта, цены контракта заключаемого с единственным поставщиком (подрядчиком, исполнителем)</t>
  </si>
  <si>
    <t>шт.</t>
  </si>
  <si>
    <t>Ремонт лазерного МФУ /НР2-СF286#B09/HP LaserjetPro 400MFP M425dnRU (инв. 16001425)</t>
  </si>
  <si>
    <t>Ремонт лазерного МФУ /НР2-СF286#B09/HP LaserjetPro 400MFP M425dnRU (инв. 16001426)</t>
  </si>
  <si>
    <t>Ремонт лазерного МФУ /НР2-СF286#B09/HP LaserjetPro 400MFP M425dnRU (инв. 16001427)</t>
  </si>
  <si>
    <t>Расчет произвел:ведущий программист аппарата при руководстве: О.Н. Шарипов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</si>
</sst>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0.0000"/>
    <numFmt numFmtId="165" formatCode="0.00000"/>
    <numFmt numFmtId="166" formatCode="#,##0.00000"/>
    <numFmt numFmtId="167" formatCode="_-* #,##0.00\ [$₽-419]_-;\-* #,##0.00\ [$₽-419]_-;_-* &quot;-&quot;??\ [$₽-419]_-;_-@_-"/>
  </numFmts>
  <fonts count="1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3">
    <xf numFmtId="0" fontId="0" fillId="0" borderId="0"/>
    <xf numFmtId="0" fontId="13" fillId="3" borderId="9" applyNumberFormat="0" applyAlignment="0" applyProtection="0"/>
    <xf numFmtId="43" fontId="15" fillId="0" borderId="0" applyFont="0" applyFill="0" applyBorder="0" applyAlignment="0" applyProtection="0"/>
  </cellStyleXfs>
  <cellXfs count="53">
    <xf numFmtId="0" fontId="0" fillId="0" borderId="0" xfId="0"/>
    <xf numFmtId="0" fontId="7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7" fontId="9" fillId="2" borderId="5" xfId="0" applyNumberFormat="1" applyFont="1" applyFill="1" applyBorder="1" applyAlignment="1">
      <alignment wrapText="1"/>
    </xf>
    <xf numFmtId="14" fontId="9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2" fillId="0" borderId="6" xfId="2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textRotation="90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wrapText="1"/>
    </xf>
    <xf numFmtId="167" fontId="14" fillId="3" borderId="10" xfId="1" applyNumberFormat="1" applyFont="1" applyBorder="1" applyAlignment="1">
      <alignment horizontal="center" vertical="center" readingOrder="1"/>
    </xf>
    <xf numFmtId="167" fontId="14" fillId="3" borderId="11" xfId="1" applyNumberFormat="1" applyFont="1" applyBorder="1" applyAlignment="1">
      <alignment horizontal="center" vertical="center" readingOrder="1"/>
    </xf>
    <xf numFmtId="0" fontId="16" fillId="0" borderId="0" xfId="0" applyFont="1" applyAlignment="1">
      <alignment horizontal="right" vertical="top" wrapText="1"/>
    </xf>
    <xf numFmtId="0" fontId="16" fillId="0" borderId="0" xfId="0" applyFont="1" applyAlignment="1">
      <alignment horizontal="right" vertical="top"/>
    </xf>
    <xf numFmtId="0" fontId="4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5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</cellXfs>
  <cellStyles count="3">
    <cellStyle name="Вывод" xfId="1" builtinId="21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47625</xdr:colOff>
      <xdr:row>4</xdr:row>
      <xdr:rowOff>904875</xdr:rowOff>
    </xdr:from>
    <xdr:to>
      <xdr:col>9</xdr:col>
      <xdr:colOff>19050</xdr:colOff>
      <xdr:row>4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zoomScale="127" zoomScaleNormal="127" workbookViewId="0">
      <selection activeCell="H18" sqref="H18"/>
    </sheetView>
  </sheetViews>
  <sheetFormatPr defaultRowHeight="12.75"/>
  <cols>
    <col min="1" max="1" width="3.7109375" style="1" customWidth="1"/>
    <col min="2" max="2" width="35.140625" style="1" bestFit="1" customWidth="1"/>
    <col min="3" max="4" width="10.7109375" style="1" customWidth="1"/>
    <col min="5" max="5" width="10.85546875" style="1" customWidth="1"/>
    <col min="6" max="6" width="10.5703125" style="1" customWidth="1"/>
    <col min="7" max="7" width="11.7109375" style="1" customWidth="1"/>
    <col min="8" max="8" width="12.5703125" style="1" customWidth="1"/>
    <col min="9" max="9" width="16.5703125" style="1" customWidth="1"/>
    <col min="10" max="10" width="15.42578125" style="1" customWidth="1"/>
    <col min="11" max="11" width="24.140625" style="1" customWidth="1"/>
    <col min="12" max="12" width="12.85546875" style="1" customWidth="1"/>
    <col min="13" max="13" width="13" style="1" customWidth="1"/>
    <col min="14" max="14" width="18.28515625" style="1" customWidth="1"/>
    <col min="15" max="16384" width="9.140625" style="1"/>
  </cols>
  <sheetData>
    <row r="1" spans="1:14" ht="21" customHeight="1">
      <c r="K1" s="44"/>
      <c r="L1" s="45"/>
      <c r="M1" s="45"/>
      <c r="N1" s="45"/>
    </row>
    <row r="2" spans="1:14" ht="32.25" customHeight="1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18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39" customHeight="1">
      <c r="A4" s="48" t="s">
        <v>0</v>
      </c>
      <c r="B4" s="48" t="s">
        <v>17</v>
      </c>
      <c r="C4" s="49" t="s">
        <v>1</v>
      </c>
      <c r="D4" s="49" t="s">
        <v>2</v>
      </c>
      <c r="E4" s="38" t="s">
        <v>14</v>
      </c>
      <c r="F4" s="38" t="s">
        <v>15</v>
      </c>
      <c r="G4" s="38" t="s">
        <v>16</v>
      </c>
      <c r="H4" s="39" t="s">
        <v>9</v>
      </c>
      <c r="I4" s="39"/>
      <c r="J4" s="39"/>
      <c r="K4" s="40" t="s">
        <v>8</v>
      </c>
      <c r="L4" s="40"/>
      <c r="M4" s="40"/>
      <c r="N4" s="40"/>
    </row>
    <row r="5" spans="1:14" ht="162.75" customHeight="1">
      <c r="A5" s="48"/>
      <c r="B5" s="48"/>
      <c r="C5" s="50"/>
      <c r="D5" s="50"/>
      <c r="E5" s="38"/>
      <c r="F5" s="38"/>
      <c r="G5" s="38"/>
      <c r="H5" s="27" t="s">
        <v>4</v>
      </c>
      <c r="I5" s="27" t="s">
        <v>3</v>
      </c>
      <c r="J5" s="2" t="s">
        <v>12</v>
      </c>
      <c r="K5" s="30" t="s">
        <v>13</v>
      </c>
      <c r="L5" s="3" t="s">
        <v>5</v>
      </c>
      <c r="M5" s="3" t="s">
        <v>6</v>
      </c>
      <c r="N5" s="3" t="s">
        <v>7</v>
      </c>
    </row>
    <row r="6" spans="1:14" ht="38.25">
      <c r="A6" s="31">
        <v>1</v>
      </c>
      <c r="B6" s="22" t="s">
        <v>20</v>
      </c>
      <c r="C6" s="23" t="s">
        <v>19</v>
      </c>
      <c r="D6" s="34">
        <v>1</v>
      </c>
      <c r="E6" s="13">
        <v>22600</v>
      </c>
      <c r="F6" s="13">
        <v>23000</v>
      </c>
      <c r="G6" s="13">
        <v>21800</v>
      </c>
      <c r="H6" s="11">
        <f>ROUND((E6+G6+F6)/3,2)</f>
        <v>22466.67</v>
      </c>
      <c r="I6" s="9">
        <f>SQRT(((SUM((POWER(E6-H6,2)),(POWER(F6-H6,2)),(POWER(G6-H6,2)))/(COLUMNS(E6:G6)-1))))</f>
        <v>611.01009267441736</v>
      </c>
      <c r="J6" s="10">
        <f>I6/H6*100</f>
        <v>2.7196290891103017</v>
      </c>
      <c r="K6" s="11">
        <f>((D6/3)*(SUM(E6:G6)))</f>
        <v>22466.666666666664</v>
      </c>
      <c r="L6" s="32">
        <f>K6/D6</f>
        <v>22466.666666666664</v>
      </c>
      <c r="M6" s="11">
        <f>ROUNDDOWN(L6,0)</f>
        <v>22466</v>
      </c>
      <c r="N6" s="11">
        <f>M6*D6</f>
        <v>22466</v>
      </c>
    </row>
    <row r="7" spans="1:14" ht="38.25">
      <c r="A7" s="31">
        <v>2</v>
      </c>
      <c r="B7" s="22" t="s">
        <v>21</v>
      </c>
      <c r="C7" s="23" t="s">
        <v>19</v>
      </c>
      <c r="D7" s="34">
        <v>1</v>
      </c>
      <c r="E7" s="13">
        <v>22600</v>
      </c>
      <c r="F7" s="13">
        <v>23000</v>
      </c>
      <c r="G7" s="13">
        <v>21800</v>
      </c>
      <c r="H7" s="11">
        <f>ROUND((E7+G7+F7)/3,2)</f>
        <v>22466.67</v>
      </c>
      <c r="I7" s="9">
        <f>SQRT(((SUM((POWER(E7-H7,2)),(POWER(F7-H7,2)),(POWER(G7-H7,2)))/(COLUMNS(E7:G7)-1))))</f>
        <v>611.01009267441736</v>
      </c>
      <c r="J7" s="10">
        <f>I7/H7*100</f>
        <v>2.7196290891103017</v>
      </c>
      <c r="K7" s="11">
        <f>((D7/3)*(SUM(E7:G7)))</f>
        <v>22466.666666666664</v>
      </c>
      <c r="L7" s="32">
        <f>K7/D7</f>
        <v>22466.666666666664</v>
      </c>
      <c r="M7" s="11">
        <f>ROUNDDOWN(L7,0)</f>
        <v>22466</v>
      </c>
      <c r="N7" s="11">
        <f>M7*D7</f>
        <v>22466</v>
      </c>
    </row>
    <row r="8" spans="1:14" ht="38.25">
      <c r="A8" s="31">
        <v>3</v>
      </c>
      <c r="B8" s="22" t="s">
        <v>22</v>
      </c>
      <c r="C8" s="23" t="s">
        <v>19</v>
      </c>
      <c r="D8" s="34">
        <v>1</v>
      </c>
      <c r="E8" s="13">
        <v>22600</v>
      </c>
      <c r="F8" s="13">
        <v>23000</v>
      </c>
      <c r="G8" s="13">
        <v>21800</v>
      </c>
      <c r="H8" s="11">
        <f>ROUND((E8+G8+F8)/3,2)</f>
        <v>22466.67</v>
      </c>
      <c r="I8" s="9">
        <f>SQRT(((SUM((POWER(E8-H8,2)),(POWER(F8-H8,2)),(POWER(G8-H8,2)))/(COLUMNS(E8:G8)-1))))</f>
        <v>611.01009267441736</v>
      </c>
      <c r="J8" s="10">
        <f>I8/H8*100</f>
        <v>2.7196290891103017</v>
      </c>
      <c r="K8" s="11">
        <f>((D8/3)*(SUM(E8:G8)))</f>
        <v>22466.666666666664</v>
      </c>
      <c r="L8" s="32">
        <f>K8/D8</f>
        <v>22466.666666666664</v>
      </c>
      <c r="M8" s="11">
        <f>ROUNDDOWN(L8,0)</f>
        <v>22466</v>
      </c>
      <c r="N8" s="11">
        <f>M8*D8</f>
        <v>22466</v>
      </c>
    </row>
    <row r="9" spans="1:14">
      <c r="A9" s="14"/>
      <c r="B9" s="15"/>
      <c r="C9" s="8"/>
      <c r="D9" s="29"/>
      <c r="E9" s="33">
        <f t="array" ref="E9">SUM(D6:D8*E6:E8)</f>
        <v>67800</v>
      </c>
      <c r="F9" s="33">
        <f t="array" ref="F9">SUM(D6:D8*F6:F8)</f>
        <v>69000</v>
      </c>
      <c r="G9" s="33">
        <f t="array" ref="G9">SUM(D6:D8*G6:G8)</f>
        <v>65400</v>
      </c>
      <c r="H9" s="16"/>
      <c r="I9" s="17"/>
      <c r="J9" s="18"/>
      <c r="K9" s="19"/>
      <c r="L9" s="20"/>
      <c r="M9" s="21"/>
      <c r="N9" s="12">
        <f>SUM(N6:N8)</f>
        <v>67398</v>
      </c>
    </row>
    <row r="10" spans="1:14" ht="32.25" customHeight="1">
      <c r="A10" s="41" t="s">
        <v>11</v>
      </c>
      <c r="B10" s="41"/>
      <c r="C10" s="41"/>
      <c r="D10" s="41"/>
      <c r="E10" s="41"/>
      <c r="F10" s="41"/>
      <c r="G10" s="41"/>
      <c r="H10" s="42">
        <f>N9</f>
        <v>67398</v>
      </c>
      <c r="I10" s="43"/>
      <c r="J10" s="25"/>
      <c r="K10" s="25"/>
      <c r="L10" s="24"/>
      <c r="M10" s="24"/>
      <c r="N10" s="24"/>
    </row>
    <row r="11" spans="1:14" s="4" customFormat="1" ht="15.75">
      <c r="A11" s="28"/>
      <c r="B11" s="28"/>
      <c r="C11" s="28"/>
      <c r="D11" s="28"/>
      <c r="E11" s="6"/>
      <c r="F11" s="6"/>
      <c r="G11" s="7"/>
      <c r="M11" s="51"/>
    </row>
    <row r="12" spans="1:14" s="4" customFormat="1" ht="15.7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4" s="4" customFormat="1" ht="25.5" customHeight="1">
      <c r="A13" s="52" t="s">
        <v>23</v>
      </c>
      <c r="B13" s="52"/>
      <c r="C13" s="52"/>
      <c r="D13" s="52"/>
      <c r="E13" s="52"/>
      <c r="F13" s="52"/>
      <c r="G13" s="52"/>
      <c r="H13" s="28"/>
      <c r="I13" s="28"/>
    </row>
    <row r="14" spans="1:14" ht="19.5" customHeight="1">
      <c r="A14" s="36" t="s">
        <v>10</v>
      </c>
      <c r="B14" s="37"/>
      <c r="C14" s="37"/>
      <c r="D14" s="37"/>
      <c r="E14" s="37"/>
      <c r="F14" s="37"/>
      <c r="G14" s="37"/>
      <c r="H14" s="5"/>
      <c r="I14" s="26"/>
    </row>
  </sheetData>
  <mergeCells count="17">
    <mergeCell ref="K1:N1"/>
    <mergeCell ref="A2:N2"/>
    <mergeCell ref="A3:N3"/>
    <mergeCell ref="A4:A5"/>
    <mergeCell ref="B4:B5"/>
    <mergeCell ref="C4:C5"/>
    <mergeCell ref="D4:D5"/>
    <mergeCell ref="E4:E5"/>
    <mergeCell ref="F4:F5"/>
    <mergeCell ref="A12:M12"/>
    <mergeCell ref="A14:G14"/>
    <mergeCell ref="G4:G5"/>
    <mergeCell ref="H4:J4"/>
    <mergeCell ref="K4:N4"/>
    <mergeCell ref="A10:G10"/>
    <mergeCell ref="H10:I10"/>
    <mergeCell ref="A13:G13"/>
  </mergeCells>
  <printOptions horizontalCentered="1"/>
  <pageMargins left="0.19685039370078741" right="0.19685039370078741" top="1.1811023622047245" bottom="0.3937007874015748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факта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Орлова</cp:lastModifiedBy>
  <cp:lastPrinted>2026-04-20T08:24:26Z</cp:lastPrinted>
  <dcterms:created xsi:type="dcterms:W3CDTF">2014-01-15T18:15:09Z</dcterms:created>
  <dcterms:modified xsi:type="dcterms:W3CDTF">2026-08-11T10:57:58Z</dcterms:modified>
</cp:coreProperties>
</file>