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oshkinMV\Desktop\РАБОТА ЦИТО\ЗАКУПКИ\В РАБОТЕ\Инвентарь кухонный\Лот 3 (прочий инвентарь) 26-001552\"/>
    </mc:Choice>
  </mc:AlternateContent>
  <xr:revisionPtr revIDLastSave="0" documentId="13_ncr:1_{6216A011-911D-4184-A273-D1902AFF66EC}" xr6:coauthVersionLast="36" xr6:coauthVersionMax="47" xr10:uidLastSave="{00000000-0000-0000-0000-000000000000}"/>
  <bookViews>
    <workbookView xWindow="10290" yWindow="1200" windowWidth="37995" windowHeight="15885" xr2:uid="{C3A10B42-CBFC-7247-8FD9-0B441F42439E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J14" i="1" s="1"/>
  <c r="K14" i="1"/>
  <c r="L14" i="1"/>
  <c r="M14" i="1" s="1"/>
  <c r="I15" i="1"/>
  <c r="J15" i="1" s="1"/>
  <c r="K15" i="1"/>
  <c r="L15" i="1"/>
  <c r="M15" i="1" s="1"/>
  <c r="I16" i="1"/>
  <c r="J16" i="1"/>
  <c r="K16" i="1"/>
  <c r="L16" i="1"/>
  <c r="M16" i="1" s="1"/>
  <c r="I17" i="1"/>
  <c r="J17" i="1" s="1"/>
  <c r="K17" i="1"/>
  <c r="L17" i="1"/>
  <c r="M17" i="1" s="1"/>
  <c r="I18" i="1"/>
  <c r="J18" i="1"/>
  <c r="K18" i="1"/>
  <c r="L18" i="1"/>
  <c r="M18" i="1" s="1"/>
  <c r="I19" i="1"/>
  <c r="J19" i="1" s="1"/>
  <c r="K19" i="1"/>
  <c r="L19" i="1"/>
  <c r="M19" i="1" s="1"/>
  <c r="I20" i="1"/>
  <c r="J20" i="1" s="1"/>
  <c r="K20" i="1"/>
  <c r="L20" i="1"/>
  <c r="M20" i="1" s="1"/>
  <c r="L13" i="1" l="1"/>
  <c r="M13" i="1" s="1"/>
  <c r="M21" i="1" s="1"/>
  <c r="K13" i="1"/>
  <c r="I13" i="1"/>
  <c r="J13" i="1" s="1"/>
</calcChain>
</file>

<file path=xl/sharedStrings.xml><?xml version="1.0" encoding="utf-8"?>
<sst xmlns="http://schemas.openxmlformats.org/spreadsheetml/2006/main" count="47" uniqueCount="40">
  <si>
    <t>Кол-во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</si>
  <si>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</si>
  <si>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</si>
  <si>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</si>
  <si>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</si>
  <si>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</si>
  <si>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</si>
  <si>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</si>
  <si>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/>
  </si>
  <si>
    <t/>
  </si>
  <si>
    <t>№ п/п</t>
  </si>
  <si>
    <t>Наименование товара, работ, услуг</t>
  </si>
  <si>
    <t>Ед.изм.</t>
  </si>
  <si>
    <t>Цены поставщиков (исполнителей, подрядчиков) 
за единицу товара (работы, услуги), рублей</t>
  </si>
  <si>
    <t>Оценка однородности совокупности значений выявленных цен, используемых при расчете НМЦ</t>
  </si>
  <si>
    <t>Определение НМЦ методом сопоставимых рыночных цен</t>
  </si>
  <si>
    <t>Ср. арифметич. цена за ед.</t>
  </si>
  <si>
    <t>Ср.квадратич. отклонение</t>
  </si>
  <si>
    <t>Коэффициент вариации</t>
  </si>
  <si>
    <t>Цена единицы товара, работы, услуги, руб.</t>
  </si>
  <si>
    <t>Стоимость, руб.</t>
  </si>
  <si>
    <t>ИТОГО:</t>
  </si>
  <si>
    <t>/Финошкин М.В.</t>
  </si>
  <si>
    <t>Ценовое предложение 1</t>
  </si>
  <si>
    <t>Ценовое предложение 2</t>
  </si>
  <si>
    <t>Ценовое предложение 3</t>
  </si>
  <si>
    <t>Информация об организациях представивших коммерческие предложения находится у Заказчика в пакете документов на проведение торгов в электронной форме.</t>
  </si>
  <si>
    <t>Ведущий специалист по закупкам</t>
  </si>
  <si>
    <t>шт</t>
  </si>
  <si>
    <r>
      <t xml:space="preserve">Лот N 1.  </t>
    </r>
    <r>
      <rPr>
        <b/>
        <sz val="13"/>
        <color theme="1"/>
        <rFont val="Times New Roman"/>
        <family val="1"/>
        <charset val="204"/>
      </rPr>
      <t>Кухонный инвентарь</t>
    </r>
  </si>
  <si>
    <t>Мешалка-весло Haccper 1070x150x120 мм</t>
  </si>
  <si>
    <t>Нож поварской 250 мм с цветными вставками Colour Luxstahl [WX-SL427]</t>
  </si>
  <si>
    <t>Нож поварской 200 мм с цветными вставками Colour Luxstahl [WX-SL425]</t>
  </si>
  <si>
    <t>Мусат 300 мм [12"813]</t>
  </si>
  <si>
    <t>Венчик Maco WP48HD 122см</t>
  </si>
  <si>
    <t>Венчик Martellato 50FA06</t>
  </si>
  <si>
    <t>Щётка для мытья посуды Idea жёсткая 260x60 мм</t>
  </si>
  <si>
    <t xml:space="preserve">Весло-мешалка из нейлона с перфорацией 118 см </t>
  </si>
  <si>
    <t>Дата подготовки обоснования НМЦК: 07.08.2026 г.</t>
  </si>
  <si>
    <r>
      <t xml:space="preserve">Заключение: Расчет начальной (максимальной) цены контракта произведен в соответствии со ст.22 Федерального закона № 44-ФЗ с использованием метода анализа рыночной стоимости закупаемых товаров. Начальная (максимальная) цена контракта в соответствии с расчетом составляет </t>
    </r>
    <r>
      <rPr>
        <b/>
        <sz val="13"/>
        <color theme="1"/>
        <rFont val="Times New Roman"/>
        <family val="1"/>
        <charset val="204"/>
      </rPr>
      <t>128 244 (Сто двадцать восемь тысяч двести сорок четыре) рубля 66 копеек</t>
    </r>
    <r>
      <rPr>
        <sz val="13"/>
        <color theme="1"/>
        <rFont val="Times New Roman"/>
        <family val="1"/>
      </rPr>
      <t xml:space="preserve">, в т.ч. НДС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</si>
</sst>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#,##0.00#########"/>
    <numFmt numFmtId="165" formatCode="_-* #,##0.00_р_._-;\-* #,##0.00_р_._-;_-* &quot;-&quot;??_р_._-;_-@_-"/>
    <numFmt numFmtId="170" formatCode="#,##0.00_ ;[Red]\-#,##0.00\ 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Times New Roman"/>
      <family val="1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7" fillId="0" borderId="1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2" fontId="11" fillId="3" borderId="2" xfId="1" applyNumberFormat="1" applyFont="1" applyFill="1" applyBorder="1" applyAlignment="1">
      <alignment horizontal="center" vertical="center"/>
    </xf>
    <xf numFmtId="165" fontId="11" fillId="4" borderId="2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4" fontId="1" fillId="0" borderId="0" xfId="0" applyNumberFormat="1" applyFont="1" applyBorder="1" applyAlignment="1">
      <alignment horizontal="left" indent="1"/>
    </xf>
    <xf numFmtId="0" fontId="7" fillId="0" borderId="1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top"/>
    </xf>
    <xf numFmtId="0" fontId="12" fillId="0" borderId="0" xfId="0" applyFont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/>
    <xf numFmtId="4" fontId="1" fillId="0" borderId="0" xfId="0" applyNumberFormat="1" applyFont="1" applyBorder="1" applyAlignment="1">
      <alignment horizontal="center" vertical="top"/>
    </xf>
    <xf numFmtId="4" fontId="1" fillId="0" borderId="0" xfId="0" applyNumberFormat="1" applyFont="1" applyBorder="1"/>
    <xf numFmtId="4" fontId="19" fillId="0" borderId="2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0" fontId="20" fillId="0" borderId="3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FB9-5EB5-E246-9ACA-5D71D53DD64C}">
  <sheetPr>
    <pageSetUpPr fitToPage="1"/>
  </sheetPr>
  <dimension ref="A1:V33"/>
  <sheetViews>
    <sheetView tabSelected="1" topLeftCell="A7" zoomScale="55" zoomScaleNormal="55" workbookViewId="0">
      <selection activeCell="B26" sqref="B26:M26"/>
    </sheetView>
  </sheetViews>
  <sheetFormatPr defaultColWidth="10.875" defaultRowHeight="15.75" x14ac:dyDescent="0.25"/>
  <cols>
    <col min="1" max="1" width="10.875" style="1"/>
    <col min="2" max="2" width="3.875" style="2" customWidth="1"/>
    <col min="3" max="3" width="35.875" style="1" customWidth="1"/>
    <col min="4" max="5" width="15.875" style="1" customWidth="1"/>
    <col min="6" max="6" width="20.875" style="1" customWidth="1"/>
    <col min="7" max="7" width="17" style="1" customWidth="1"/>
    <col min="8" max="8" width="18.875" style="1" customWidth="1"/>
    <col min="9" max="9" width="13" style="1" customWidth="1"/>
    <col min="10" max="10" width="12.875" style="1" customWidth="1"/>
    <col min="11" max="11" width="18.875" style="1" customWidth="1"/>
    <col min="12" max="12" width="19.875" style="1" customWidth="1"/>
    <col min="13" max="14" width="15.875" style="1" customWidth="1"/>
    <col min="15" max="15" width="15" style="1" customWidth="1"/>
    <col min="16" max="16" width="15.75" style="1" customWidth="1"/>
    <col min="17" max="17" width="14.5" style="1" customWidth="1"/>
    <col min="18" max="16384" width="10.875" style="1"/>
  </cols>
  <sheetData>
    <row r="1" spans="2:17" ht="20.100000000000001" customHeight="1" x14ac:dyDescent="0.25"/>
    <row r="2" spans="2:17" ht="57.75" customHeight="1" x14ac:dyDescent="0.25"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2:17" ht="18" customHeight="1" x14ac:dyDescent="0.25"/>
    <row r="4" spans="2:17" ht="20.100000000000001" customHeight="1" x14ac:dyDescent="0.25">
      <c r="B4" s="44" t="s">
        <v>29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2:17" ht="9.9499999999999993" customHeight="1" x14ac:dyDescent="0.25">
      <c r="B5" s="4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7" ht="69.95" customHeight="1" x14ac:dyDescent="0.25">
      <c r="B6" s="40" t="s">
        <v>2</v>
      </c>
      <c r="C6" s="40"/>
      <c r="D6" s="40" t="s">
        <v>7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2:17" ht="20.100000000000001" customHeight="1" x14ac:dyDescent="0.25"/>
    <row r="8" spans="2:17" ht="20.25" x14ac:dyDescent="0.25">
      <c r="B8" s="41" t="s">
        <v>3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2:17" ht="11.25" customHeight="1" x14ac:dyDescent="0.25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2:17" ht="50.25" customHeight="1" x14ac:dyDescent="0.25">
      <c r="B10" s="52" t="s">
        <v>10</v>
      </c>
      <c r="C10" s="54" t="s">
        <v>11</v>
      </c>
      <c r="D10" s="54" t="s">
        <v>12</v>
      </c>
      <c r="E10" s="52" t="s">
        <v>0</v>
      </c>
      <c r="F10" s="37" t="s">
        <v>13</v>
      </c>
      <c r="G10" s="38"/>
      <c r="H10" s="38"/>
      <c r="I10" s="49" t="s">
        <v>14</v>
      </c>
      <c r="J10" s="49"/>
      <c r="K10" s="49"/>
      <c r="L10" s="50" t="s">
        <v>15</v>
      </c>
      <c r="M10" s="50"/>
      <c r="N10" s="6"/>
      <c r="O10" s="6"/>
    </row>
    <row r="11" spans="2:17" ht="49.5" customHeight="1" thickBot="1" x14ac:dyDescent="0.3">
      <c r="B11" s="53"/>
      <c r="C11" s="55"/>
      <c r="D11" s="55"/>
      <c r="E11" s="53"/>
      <c r="F11" s="7" t="s">
        <v>23</v>
      </c>
      <c r="G11" s="7" t="s">
        <v>24</v>
      </c>
      <c r="H11" s="7" t="s">
        <v>25</v>
      </c>
      <c r="I11" s="23" t="s">
        <v>16</v>
      </c>
      <c r="J11" s="7" t="s">
        <v>17</v>
      </c>
      <c r="K11" s="8" t="s">
        <v>18</v>
      </c>
      <c r="L11" s="9" t="s">
        <v>19</v>
      </c>
      <c r="M11" s="10" t="s">
        <v>20</v>
      </c>
      <c r="N11" s="6"/>
      <c r="O11" s="6"/>
    </row>
    <row r="12" spans="2:17" ht="34.5" customHeight="1" thickTop="1" thickBot="1" x14ac:dyDescent="0.3">
      <c r="B12" s="11">
        <v>1</v>
      </c>
      <c r="C12" s="11">
        <v>2</v>
      </c>
      <c r="D12" s="11">
        <v>3</v>
      </c>
      <c r="E12" s="11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6"/>
      <c r="O12" s="6"/>
    </row>
    <row r="13" spans="2:17" ht="31.5" x14ac:dyDescent="0.25">
      <c r="B13" s="13">
        <v>1</v>
      </c>
      <c r="C13" s="30" t="s">
        <v>30</v>
      </c>
      <c r="D13" s="29" t="s">
        <v>28</v>
      </c>
      <c r="E13" s="14">
        <v>10</v>
      </c>
      <c r="F13" s="56">
        <v>3350</v>
      </c>
      <c r="G13" s="57">
        <v>3560</v>
      </c>
      <c r="H13" s="57">
        <v>3605</v>
      </c>
      <c r="I13" s="36">
        <f>(SUM(F13:H13))/3</f>
        <v>3505</v>
      </c>
      <c r="J13" s="15">
        <f>SQRT((POWER(F13-I13,2)+POWER(G13-I13,2)+POWER(H13-I13,2))/2)</f>
        <v>136.10657588816198</v>
      </c>
      <c r="K13" s="16">
        <f>STDEV(F13:H13)/AVERAGE(F13:H13)</f>
        <v>3.8832118655681022E-2</v>
      </c>
      <c r="L13" s="17">
        <f t="shared" ref="L13" si="0">ROUND(AVERAGE(F13:H13),2)</f>
        <v>3505</v>
      </c>
      <c r="M13" s="18">
        <f>L13*E13</f>
        <v>35050</v>
      </c>
      <c r="N13" s="6"/>
      <c r="O13" s="32"/>
      <c r="P13" s="33"/>
      <c r="Q13" s="33"/>
    </row>
    <row r="14" spans="2:17" ht="31.5" x14ac:dyDescent="0.25">
      <c r="B14" s="13">
        <v>2</v>
      </c>
      <c r="C14" s="30" t="s">
        <v>31</v>
      </c>
      <c r="D14" s="29" t="s">
        <v>28</v>
      </c>
      <c r="E14" s="14">
        <v>30</v>
      </c>
      <c r="F14" s="56">
        <v>1376</v>
      </c>
      <c r="G14" s="57">
        <v>1456</v>
      </c>
      <c r="H14" s="57">
        <v>1287</v>
      </c>
      <c r="I14" s="36">
        <f t="shared" ref="I14:I20" si="1">(SUM(F14:H14))/3</f>
        <v>1373</v>
      </c>
      <c r="J14" s="15">
        <f t="shared" ref="J14:J20" si="2">SQRT((POWER(F14-I14,2)+POWER(G14-I14,2)+POWER(H14-I14,2))/2)</f>
        <v>84.539931393395392</v>
      </c>
      <c r="K14" s="16">
        <f t="shared" ref="K14:K20" si="3">STDEV(F14:H14)/AVERAGE(F14:H14)</f>
        <v>6.1573147409610625E-2</v>
      </c>
      <c r="L14" s="17">
        <f t="shared" ref="L14:L20" si="4">ROUND(AVERAGE(F14:H14),2)</f>
        <v>1373</v>
      </c>
      <c r="M14" s="18">
        <f t="shared" ref="M14:M20" si="5">L14*E14</f>
        <v>41190</v>
      </c>
      <c r="N14" s="31"/>
      <c r="O14" s="32"/>
      <c r="P14" s="33"/>
      <c r="Q14" s="33"/>
    </row>
    <row r="15" spans="2:17" ht="31.5" x14ac:dyDescent="0.25">
      <c r="B15" s="13">
        <v>3</v>
      </c>
      <c r="C15" s="30" t="s">
        <v>32</v>
      </c>
      <c r="D15" s="29" t="s">
        <v>28</v>
      </c>
      <c r="E15" s="14">
        <v>6</v>
      </c>
      <c r="F15" s="56">
        <v>1082</v>
      </c>
      <c r="G15" s="57">
        <v>1100</v>
      </c>
      <c r="H15" s="57">
        <v>1136</v>
      </c>
      <c r="I15" s="36">
        <f t="shared" si="1"/>
        <v>1106</v>
      </c>
      <c r="J15" s="15">
        <f t="shared" si="2"/>
        <v>27.495454169735041</v>
      </c>
      <c r="K15" s="16">
        <f t="shared" si="3"/>
        <v>2.4860265976252297E-2</v>
      </c>
      <c r="L15" s="17">
        <f t="shared" si="4"/>
        <v>1106</v>
      </c>
      <c r="M15" s="18">
        <f t="shared" si="5"/>
        <v>6636</v>
      </c>
      <c r="N15" s="31"/>
      <c r="O15" s="32"/>
      <c r="P15" s="33"/>
      <c r="Q15" s="33"/>
    </row>
    <row r="16" spans="2:17" ht="18.75" x14ac:dyDescent="0.25">
      <c r="B16" s="13">
        <v>4</v>
      </c>
      <c r="C16" s="30" t="s">
        <v>33</v>
      </c>
      <c r="D16" s="29" t="s">
        <v>28</v>
      </c>
      <c r="E16" s="14">
        <v>2</v>
      </c>
      <c r="F16" s="56">
        <v>992</v>
      </c>
      <c r="G16" s="57">
        <v>1000</v>
      </c>
      <c r="H16" s="57">
        <v>1005</v>
      </c>
      <c r="I16" s="36">
        <f t="shared" si="1"/>
        <v>999</v>
      </c>
      <c r="J16" s="15">
        <f t="shared" si="2"/>
        <v>6.5574385243020004</v>
      </c>
      <c r="K16" s="16">
        <f t="shared" si="3"/>
        <v>6.564002526828829E-3</v>
      </c>
      <c r="L16" s="17">
        <f t="shared" si="4"/>
        <v>999</v>
      </c>
      <c r="M16" s="18">
        <f t="shared" si="5"/>
        <v>1998</v>
      </c>
      <c r="N16" s="31"/>
      <c r="O16" s="32"/>
      <c r="P16" s="33"/>
      <c r="Q16" s="33"/>
    </row>
    <row r="17" spans="1:22" ht="18.75" x14ac:dyDescent="0.25">
      <c r="B17" s="13">
        <v>5</v>
      </c>
      <c r="C17" s="30" t="s">
        <v>34</v>
      </c>
      <c r="D17" s="29" t="s">
        <v>28</v>
      </c>
      <c r="E17" s="14">
        <v>2</v>
      </c>
      <c r="F17" s="56">
        <v>4560</v>
      </c>
      <c r="G17" s="57">
        <v>4260</v>
      </c>
      <c r="H17" s="57">
        <v>4332</v>
      </c>
      <c r="I17" s="36">
        <f t="shared" si="1"/>
        <v>4384</v>
      </c>
      <c r="J17" s="15">
        <f t="shared" si="2"/>
        <v>156.61417560361514</v>
      </c>
      <c r="K17" s="16">
        <f t="shared" si="3"/>
        <v>3.5724036405934106E-2</v>
      </c>
      <c r="L17" s="17">
        <f t="shared" si="4"/>
        <v>4384</v>
      </c>
      <c r="M17" s="18">
        <f t="shared" si="5"/>
        <v>8768</v>
      </c>
      <c r="N17" s="31"/>
      <c r="O17" s="32"/>
      <c r="P17" s="33"/>
      <c r="Q17" s="33"/>
    </row>
    <row r="18" spans="1:22" ht="18.75" x14ac:dyDescent="0.25">
      <c r="B18" s="13">
        <v>6</v>
      </c>
      <c r="C18" s="30" t="s">
        <v>35</v>
      </c>
      <c r="D18" s="29" t="s">
        <v>28</v>
      </c>
      <c r="E18" s="14">
        <v>1</v>
      </c>
      <c r="F18" s="56">
        <v>1431</v>
      </c>
      <c r="G18" s="57">
        <v>1560</v>
      </c>
      <c r="H18" s="57">
        <v>1497</v>
      </c>
      <c r="I18" s="36">
        <f t="shared" si="1"/>
        <v>1496</v>
      </c>
      <c r="J18" s="15">
        <f t="shared" si="2"/>
        <v>64.505813691480554</v>
      </c>
      <c r="K18" s="16">
        <f t="shared" si="3"/>
        <v>4.3118859419438875E-2</v>
      </c>
      <c r="L18" s="17">
        <f t="shared" si="4"/>
        <v>1496</v>
      </c>
      <c r="M18" s="18">
        <f t="shared" si="5"/>
        <v>1496</v>
      </c>
      <c r="N18" s="31"/>
      <c r="O18" s="32"/>
      <c r="P18" s="33"/>
      <c r="Q18" s="33"/>
    </row>
    <row r="19" spans="1:22" ht="31.5" x14ac:dyDescent="0.25">
      <c r="B19" s="13">
        <v>7</v>
      </c>
      <c r="C19" s="30" t="s">
        <v>36</v>
      </c>
      <c r="D19" s="29" t="s">
        <v>28</v>
      </c>
      <c r="E19" s="14">
        <v>150</v>
      </c>
      <c r="F19" s="56">
        <v>119</v>
      </c>
      <c r="G19" s="57">
        <v>115</v>
      </c>
      <c r="H19" s="57">
        <v>108</v>
      </c>
      <c r="I19" s="36">
        <f t="shared" si="1"/>
        <v>114</v>
      </c>
      <c r="J19" s="15">
        <f t="shared" si="2"/>
        <v>5.5677643628300215</v>
      </c>
      <c r="K19" s="16">
        <f t="shared" si="3"/>
        <v>4.8840038270438785E-2</v>
      </c>
      <c r="L19" s="17">
        <f t="shared" si="4"/>
        <v>114</v>
      </c>
      <c r="M19" s="18">
        <f t="shared" si="5"/>
        <v>17100</v>
      </c>
      <c r="N19" s="31"/>
      <c r="O19" s="32"/>
      <c r="P19" s="33"/>
      <c r="Q19" s="33"/>
    </row>
    <row r="20" spans="1:22" ht="31.5" x14ac:dyDescent="0.25">
      <c r="B20" s="13">
        <v>8</v>
      </c>
      <c r="C20" s="30" t="s">
        <v>37</v>
      </c>
      <c r="D20" s="29" t="s">
        <v>28</v>
      </c>
      <c r="E20" s="14">
        <v>2</v>
      </c>
      <c r="F20" s="56">
        <v>7593</v>
      </c>
      <c r="G20" s="57">
        <v>7965</v>
      </c>
      <c r="H20" s="57">
        <v>8452</v>
      </c>
      <c r="I20" s="36">
        <f t="shared" si="1"/>
        <v>8003.333333333333</v>
      </c>
      <c r="J20" s="15">
        <f t="shared" si="2"/>
        <v>430.78107355515669</v>
      </c>
      <c r="K20" s="16">
        <f t="shared" si="3"/>
        <v>5.3825207024800925E-2</v>
      </c>
      <c r="L20" s="17">
        <f t="shared" si="4"/>
        <v>8003.33</v>
      </c>
      <c r="M20" s="18">
        <f t="shared" si="5"/>
        <v>16006.66</v>
      </c>
      <c r="N20" s="31"/>
      <c r="O20" s="32"/>
      <c r="P20" s="33"/>
      <c r="Q20" s="33"/>
    </row>
    <row r="21" spans="1:22" ht="33.75" customHeight="1" x14ac:dyDescent="0.25">
      <c r="B21" s="51" t="s">
        <v>21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9">
        <f>SUM(M13:M20)</f>
        <v>128244.66</v>
      </c>
      <c r="N21" s="6"/>
      <c r="O21" s="34"/>
      <c r="P21" s="35"/>
      <c r="Q21" s="33"/>
    </row>
    <row r="22" spans="1:22" ht="33.75" customHeight="1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8"/>
      <c r="N22" s="26"/>
      <c r="O22" s="20"/>
      <c r="P22" s="21"/>
    </row>
    <row r="23" spans="1:22" ht="33.75" customHeight="1" x14ac:dyDescent="0.25">
      <c r="B23" s="43" t="s">
        <v>26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6"/>
      <c r="O23" s="20"/>
      <c r="P23" s="21"/>
    </row>
    <row r="24" spans="1:22" ht="21.75" customHeight="1" x14ac:dyDescent="0.25">
      <c r="A24" s="2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26"/>
      <c r="O24" s="20"/>
      <c r="P24" s="21"/>
    </row>
    <row r="25" spans="1:22" x14ac:dyDescent="0.25">
      <c r="A25" s="21"/>
      <c r="B25" s="20"/>
      <c r="L25" s="1" t="s">
        <v>9</v>
      </c>
      <c r="N25" s="5"/>
      <c r="O25" s="22"/>
      <c r="P25" s="21"/>
    </row>
    <row r="26" spans="1:22" ht="48.75" customHeight="1" x14ac:dyDescent="0.25">
      <c r="B26" s="40" t="s">
        <v>39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24"/>
      <c r="O26" s="25"/>
      <c r="P26" s="25"/>
      <c r="Q26" s="25"/>
      <c r="R26" s="25"/>
      <c r="S26" s="25"/>
      <c r="T26" s="25"/>
      <c r="U26" s="25"/>
      <c r="V26" s="25"/>
    </row>
    <row r="27" spans="1:22" ht="24" customHeight="1" x14ac:dyDescent="0.25">
      <c r="B27" s="44" t="s">
        <v>38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22" ht="27.75" customHeight="1" x14ac:dyDescent="0.25">
      <c r="N28" s="1" t="s">
        <v>8</v>
      </c>
    </row>
    <row r="29" spans="1:22" ht="15" customHeight="1" x14ac:dyDescent="0.25">
      <c r="B29" s="48" t="s">
        <v>4</v>
      </c>
      <c r="C29" s="48"/>
      <c r="D29" s="48"/>
    </row>
    <row r="30" spans="1:22" ht="24.95" customHeight="1" x14ac:dyDescent="0.25">
      <c r="B30" s="46" t="s">
        <v>27</v>
      </c>
      <c r="C30" s="46"/>
      <c r="D30" s="46"/>
      <c r="E30" s="46"/>
    </row>
    <row r="31" spans="1:22" ht="15" customHeight="1" x14ac:dyDescent="0.25">
      <c r="B31" s="47" t="s">
        <v>5</v>
      </c>
      <c r="C31" s="47"/>
      <c r="D31" s="47"/>
      <c r="E31" s="47"/>
    </row>
    <row r="32" spans="1:22" ht="20.100000000000001" customHeight="1" x14ac:dyDescent="0.25">
      <c r="B32" s="46" t="s">
        <v>22</v>
      </c>
      <c r="C32" s="46"/>
      <c r="D32" s="46"/>
      <c r="E32" s="46"/>
    </row>
    <row r="33" spans="2:5" ht="15" customHeight="1" x14ac:dyDescent="0.25">
      <c r="B33" s="47" t="s">
        <v>6</v>
      </c>
      <c r="C33" s="47"/>
      <c r="D33" s="47"/>
      <c r="E33" s="47"/>
    </row>
  </sheetData>
  <mergeCells count="22">
    <mergeCell ref="B23:M23"/>
    <mergeCell ref="B26:M26"/>
    <mergeCell ref="B4:O4"/>
    <mergeCell ref="B30:E30"/>
    <mergeCell ref="B33:E33"/>
    <mergeCell ref="B27:O27"/>
    <mergeCell ref="B29:D29"/>
    <mergeCell ref="B32:E32"/>
    <mergeCell ref="B31:E31"/>
    <mergeCell ref="I10:K10"/>
    <mergeCell ref="L10:M10"/>
    <mergeCell ref="B21:L21"/>
    <mergeCell ref="B10:B11"/>
    <mergeCell ref="C10:C11"/>
    <mergeCell ref="D10:D11"/>
    <mergeCell ref="E10:E11"/>
    <mergeCell ref="F10:H10"/>
    <mergeCell ref="B2:O2"/>
    <mergeCell ref="D6:O6"/>
    <mergeCell ref="B8:O8"/>
    <mergeCell ref="B9:O9"/>
    <mergeCell ref="B6:C6"/>
  </mergeCells>
  <conditionalFormatting sqref="K13:K20">
    <cfRule type="cellIs" dxfId="0" priority="1" operator="greaterThan">
      <formula>0.33</formula>
    </cfRule>
  </conditionalFormatting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Финошкин Максим Викторович</cp:lastModifiedBy>
  <cp:lastPrinted>2024-12-12T11:09:28Z</cp:lastPrinted>
  <dcterms:created xsi:type="dcterms:W3CDTF">2023-02-03T13:24:35Z</dcterms:created>
  <dcterms:modified xsi:type="dcterms:W3CDTF">2026-08-07T13:55:48Z</dcterms:modified>
</cp:coreProperties>
</file>