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Березка 223-ФЗ\Пластик лабораторный\"/>
    </mc:Choice>
  </mc:AlternateContent>
  <xr:revisionPtr revIDLastSave="0" documentId="13_ncr:1_{C8BA7D8F-9708-4D0E-BB3F-CD6A2B8F0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H10" i="1" l="1"/>
  <c r="J10" i="1"/>
  <c r="L10" i="1"/>
  <c r="M10" i="1"/>
  <c r="N10" i="1" s="1"/>
  <c r="O10" i="1"/>
  <c r="H11" i="1"/>
  <c r="J11" i="1"/>
  <c r="L11" i="1"/>
  <c r="M11" i="1"/>
  <c r="N11" i="1" s="1"/>
  <c r="O11" i="1"/>
  <c r="H12" i="1"/>
  <c r="J12" i="1"/>
  <c r="L12" i="1"/>
  <c r="M12" i="1"/>
  <c r="N12" i="1" s="1"/>
  <c r="O12" i="1"/>
  <c r="H13" i="1"/>
  <c r="J13" i="1"/>
  <c r="L13" i="1"/>
  <c r="M13" i="1"/>
  <c r="N13" i="1" s="1"/>
  <c r="O13" i="1"/>
  <c r="H14" i="1"/>
  <c r="J14" i="1"/>
  <c r="L14" i="1"/>
  <c r="M14" i="1"/>
  <c r="N14" i="1" s="1"/>
  <c r="O14" i="1"/>
  <c r="H15" i="1"/>
  <c r="J15" i="1"/>
  <c r="L15" i="1"/>
  <c r="M15" i="1"/>
  <c r="N15" i="1" s="1"/>
  <c r="O15" i="1"/>
  <c r="H16" i="1"/>
  <c r="J16" i="1"/>
  <c r="L16" i="1"/>
  <c r="M16" i="1"/>
  <c r="N16" i="1" s="1"/>
  <c r="O16" i="1"/>
  <c r="H17" i="1"/>
  <c r="J17" i="1"/>
  <c r="L17" i="1"/>
  <c r="M17" i="1"/>
  <c r="N17" i="1" s="1"/>
  <c r="O17" i="1"/>
  <c r="H18" i="1"/>
  <c r="J18" i="1"/>
  <c r="L18" i="1"/>
  <c r="M18" i="1"/>
  <c r="N18" i="1" s="1"/>
  <c r="O18" i="1"/>
  <c r="H19" i="1"/>
  <c r="J19" i="1"/>
  <c r="L19" i="1"/>
  <c r="M19" i="1"/>
  <c r="N19" i="1" s="1"/>
  <c r="O19" i="1"/>
  <c r="H20" i="1"/>
  <c r="J20" i="1"/>
  <c r="L20" i="1"/>
  <c r="M20" i="1"/>
  <c r="N20" i="1" s="1"/>
  <c r="O20" i="1"/>
  <c r="H21" i="1"/>
  <c r="J21" i="1"/>
  <c r="L21" i="1"/>
  <c r="M21" i="1"/>
  <c r="N21" i="1" s="1"/>
  <c r="O21" i="1"/>
  <c r="H22" i="1"/>
  <c r="J22" i="1"/>
  <c r="L22" i="1"/>
  <c r="M22" i="1"/>
  <c r="N22" i="1" s="1"/>
  <c r="O22" i="1"/>
  <c r="H23" i="1"/>
  <c r="J23" i="1"/>
  <c r="L23" i="1"/>
  <c r="M23" i="1"/>
  <c r="N23" i="1" s="1"/>
  <c r="O23" i="1"/>
  <c r="H24" i="1"/>
  <c r="J24" i="1"/>
  <c r="L24" i="1"/>
  <c r="M24" i="1"/>
  <c r="N24" i="1" s="1"/>
  <c r="O24" i="1"/>
  <c r="H25" i="1"/>
  <c r="J25" i="1"/>
  <c r="L25" i="1"/>
  <c r="M25" i="1"/>
  <c r="N25" i="1" s="1"/>
  <c r="O25" i="1"/>
  <c r="H26" i="1"/>
  <c r="J26" i="1"/>
  <c r="L26" i="1"/>
  <c r="M26" i="1"/>
  <c r="N26" i="1" s="1"/>
  <c r="O26" i="1"/>
  <c r="H27" i="1"/>
  <c r="J27" i="1"/>
  <c r="L27" i="1"/>
  <c r="M27" i="1"/>
  <c r="N27" i="1" s="1"/>
  <c r="O27" i="1"/>
  <c r="H28" i="1"/>
  <c r="J28" i="1"/>
  <c r="L28" i="1"/>
  <c r="M28" i="1"/>
  <c r="N28" i="1" s="1"/>
  <c r="O28" i="1"/>
  <c r="H29" i="1"/>
  <c r="J29" i="1"/>
  <c r="L29" i="1"/>
  <c r="M29" i="1"/>
  <c r="N29" i="1" s="1"/>
  <c r="O29" i="1"/>
  <c r="L30" i="1" l="1"/>
  <c r="J30" i="1"/>
  <c r="H30" i="1"/>
  <c r="P29" i="1"/>
  <c r="Q29" i="1" s="1"/>
  <c r="P25" i="1"/>
  <c r="Q25" i="1" s="1"/>
  <c r="P21" i="1"/>
  <c r="Q21" i="1" s="1"/>
  <c r="P17" i="1"/>
  <c r="Q17" i="1" s="1"/>
  <c r="P13" i="1"/>
  <c r="Q13" i="1" s="1"/>
  <c r="P28" i="1"/>
  <c r="Q28" i="1" s="1"/>
  <c r="P24" i="1"/>
  <c r="Q24" i="1" s="1"/>
  <c r="P20" i="1"/>
  <c r="Q20" i="1" s="1"/>
  <c r="P16" i="1"/>
  <c r="Q16" i="1" s="1"/>
  <c r="P12" i="1"/>
  <c r="Q12" i="1" s="1"/>
  <c r="P27" i="1"/>
  <c r="Q27" i="1" s="1"/>
  <c r="P23" i="1"/>
  <c r="Q23" i="1" s="1"/>
  <c r="P19" i="1"/>
  <c r="Q19" i="1" s="1"/>
  <c r="P15" i="1"/>
  <c r="Q15" i="1" s="1"/>
  <c r="P11" i="1"/>
  <c r="Q11" i="1" s="1"/>
  <c r="P26" i="1"/>
  <c r="Q26" i="1" s="1"/>
  <c r="P22" i="1"/>
  <c r="Q22" i="1" s="1"/>
  <c r="P18" i="1"/>
  <c r="Q18" i="1" s="1"/>
  <c r="P14" i="1"/>
  <c r="Q14" i="1" s="1"/>
  <c r="P10" i="1"/>
  <c r="Q10" i="1" s="1"/>
  <c r="N30" i="1"/>
  <c r="G31" i="1" s="1"/>
</calcChain>
</file>

<file path=xl/sharedStrings.xml><?xml version="1.0" encoding="utf-8"?>
<sst xmlns="http://schemas.openxmlformats.org/spreadsheetml/2006/main" count="70" uniqueCount="45">
  <si>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</si>
  <si>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</si>
  <si>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</si>
  <si>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</si>
  <si>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</si>
  <si>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</si>
  <si>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</si>
  <si>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</si>
  <si>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коэффициент вариации цен V (%)                    (не должен превышать 33%)</t>
  </si>
  <si>
    <t>Примечание</t>
  </si>
  <si>
    <t>Итого</t>
  </si>
  <si>
    <t>рублей</t>
  </si>
  <si>
    <t>ОКПД2</t>
  </si>
  <si>
    <t>цена за ед.</t>
  </si>
  <si>
    <t>общая цена</t>
  </si>
  <si>
    <t>шт</t>
  </si>
  <si>
    <t>ОКДП2</t>
  </si>
  <si>
    <t>упак</t>
  </si>
  <si>
    <t>Закупка расходных материалов (Пластик)</t>
  </si>
  <si>
    <t>Стрипы 0,2 мл классические SSI-3111 и плоские крышки SSI-3105, комбо упаковка, 125х125 стрип/уп.</t>
  </si>
  <si>
    <t>Начальная (максимальная) цена контракта, определенная методом сопоставимых рыночных цен  составляет</t>
  </si>
  <si>
    <t>22.29.29.190</t>
  </si>
  <si>
    <t xml:space="preserve">Пробирки 0,2 мл тонкостенные с
оптически-прозрачной плоской
крышкой, 1000 шт/уп.
</t>
  </si>
  <si>
    <t xml:space="preserve">Расчет начальной (максимальной) цены договора методом сопостовимых рыночных цен
</t>
  </si>
  <si>
    <t>Предложение  № 1 КП № ЦБ-71793 от 17.04.2026</t>
  </si>
  <si>
    <t>Наконечники универсальные 1250 мкл с фильтром, Low Retention, стерильные, в сменных блоках, 576 шт</t>
  </si>
  <si>
    <t>Наконечники до 1250 мкл без фильтра, Low retention, в штативах, стерильные, 96 шт/уп</t>
  </si>
  <si>
    <t>Наконечники универсальные 10
мкл с фильтром, удлиненные тип N,
Low Retention, стерильные, в сменных
блоках, 960 шт.</t>
  </si>
  <si>
    <t>Наконечники 200 мкл с фильтром, нестерильные, в сменных блоках, 960 шт.</t>
  </si>
  <si>
    <t>Наконечники универсальные 20 мкл с фильтром, Low Retention, стерильные, в пакете, 1000 шт.</t>
  </si>
  <si>
    <t>Наконечники до 100 мкл с фильтром, стерильные в сменных блоках, 960 шт/уп</t>
  </si>
  <si>
    <t>Пробирка для ПЦР, объем 0,2 мл, плоская непрозрачная крышка, 500 шт/уп</t>
  </si>
  <si>
    <t>Планшет "chimney top" (тип "дымовая труба") 0,2 мл для ПЦР, 96-луночные , 5x2 шт/уп.</t>
  </si>
  <si>
    <t>Аппликатор для закрепления пленки на планшете, 1 шт.</t>
  </si>
  <si>
    <t>Криопробирки 5 мл, с внутренней резьбой, свободностоящие, стерильные, 50 шт/уп</t>
  </si>
  <si>
    <t>Криопробирка с внутренней резьбой
3,6 мл, круглодонная, стерильная, в
пакете 50 шт</t>
  </si>
  <si>
    <t>Наконечники до 1000 мкл без фильтра, в сменных блоках, 480 шт/уп</t>
  </si>
  <si>
    <t>Наконечники универсальные 200 мкл без фильтра, Low Retention, стерильные, в штативе, 96 шт</t>
  </si>
  <si>
    <t>Наконечники до 10 мкл без фильтра, в сменных блоках, 960 шт/уп</t>
  </si>
  <si>
    <t>Наконечники на 5 мл, Gilson/HTLсовместимые, бесцветные, градуированные, 250 шт/уп.</t>
  </si>
  <si>
    <t>Пробирка типа Фалькон, объем 50 мл, стерильная, 25 шт/уп</t>
  </si>
  <si>
    <t>Пробирка типа Фалькон, объем 15 мл, стерильная, 25 шт/уп</t>
  </si>
  <si>
    <t xml:space="preserve">Предложение № 2    № 1466 от 28.04.2026   </t>
  </si>
  <si>
    <t>Предложение № 3 КП № 1423 от 28.04.2026</t>
  </si>
  <si>
    <t xml:space="preserve">
С учетом  финансирования, установить  начальную (максимальную) цену договора в размере 182 341,98, что удовлетворяет требованиям принципа экономической эффективности.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</si>
</sst>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р.&quot;"/>
    <numFmt numFmtId="165" formatCode="#,##0.00_ ;\-#,##0.00\ "/>
    <numFmt numFmtId="171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59">
    <xf numFmtId="0" fontId="0" fillId="0" borderId="0" xfId="0"/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left"/>
    </xf>
    <xf numFmtId="14" fontId="7" fillId="0" borderId="0" xfId="1" applyNumberFormat="1" applyFont="1" applyAlignment="1">
      <alignment vertical="top" wrapText="1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165" fontId="5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center" wrapText="1"/>
    </xf>
    <xf numFmtId="0" fontId="10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1" fontId="7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23"/>
  <sheetViews>
    <sheetView tabSelected="1" zoomScaleNormal="100" workbookViewId="0">
      <selection activeCell="D33" sqref="D33:K34"/>
    </sheetView>
  </sheetViews>
  <sheetFormatPr defaultRowHeight="15" x14ac:dyDescent="0.25"/>
  <cols>
    <col min="1" max="1" width="6.85546875" customWidth="1"/>
    <col min="2" max="2" width="21.7109375" hidden="1" customWidth="1"/>
    <col min="3" max="3" width="16.42578125" customWidth="1"/>
    <col min="4" max="4" width="49.42578125" style="31" customWidth="1"/>
    <col min="5" max="5" width="10.85546875" customWidth="1"/>
    <col min="6" max="6" width="9.140625" customWidth="1"/>
    <col min="7" max="8" width="15.7109375" customWidth="1"/>
    <col min="9" max="9" width="16.85546875" customWidth="1"/>
    <col min="10" max="10" width="17.42578125" customWidth="1"/>
    <col min="11" max="11" width="15.140625" customWidth="1"/>
    <col min="12" max="12" width="15.85546875" customWidth="1"/>
    <col min="13" max="13" width="14.7109375" customWidth="1"/>
    <col min="14" max="14" width="15" customWidth="1"/>
    <col min="15" max="15" width="15.140625" customWidth="1"/>
    <col min="16" max="16" width="16.140625" customWidth="1"/>
    <col min="17" max="17" width="14.42578125" customWidth="1"/>
  </cols>
  <sheetData>
    <row r="2" spans="1:17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.75" x14ac:dyDescent="0.25">
      <c r="A6" s="12"/>
      <c r="B6" s="19"/>
      <c r="C6" s="27"/>
      <c r="D6" s="13"/>
      <c r="E6" s="49" t="s">
        <v>18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ht="35.25" customHeight="1" x14ac:dyDescent="0.25">
      <c r="A7" s="50" t="s">
        <v>0</v>
      </c>
      <c r="B7" s="50" t="s">
        <v>12</v>
      </c>
      <c r="C7" s="54" t="s">
        <v>16</v>
      </c>
      <c r="D7" s="50" t="s">
        <v>1</v>
      </c>
      <c r="E7" s="51" t="s">
        <v>2</v>
      </c>
      <c r="F7" s="50" t="s">
        <v>3</v>
      </c>
      <c r="G7" s="52" t="s">
        <v>4</v>
      </c>
      <c r="H7" s="53"/>
      <c r="I7" s="53"/>
      <c r="J7" s="53"/>
      <c r="K7" s="53"/>
      <c r="L7" s="53"/>
      <c r="M7" s="50" t="s">
        <v>5</v>
      </c>
      <c r="N7" s="50"/>
      <c r="O7" s="50"/>
      <c r="P7" s="50"/>
      <c r="Q7" s="50"/>
    </row>
    <row r="8" spans="1:17" ht="66" customHeight="1" x14ac:dyDescent="0.25">
      <c r="A8" s="50"/>
      <c r="B8" s="50"/>
      <c r="C8" s="55"/>
      <c r="D8" s="50"/>
      <c r="E8" s="51"/>
      <c r="F8" s="50"/>
      <c r="G8" s="42" t="s">
        <v>24</v>
      </c>
      <c r="H8" s="42"/>
      <c r="I8" s="42" t="s">
        <v>42</v>
      </c>
      <c r="J8" s="42"/>
      <c r="K8" s="42" t="s">
        <v>43</v>
      </c>
      <c r="L8" s="42"/>
      <c r="M8" s="43" t="s">
        <v>6</v>
      </c>
      <c r="N8" s="44"/>
      <c r="O8" s="46" t="s">
        <v>7</v>
      </c>
      <c r="P8" s="46" t="s">
        <v>8</v>
      </c>
      <c r="Q8" s="47" t="s">
        <v>9</v>
      </c>
    </row>
    <row r="9" spans="1:17" ht="36" customHeight="1" x14ac:dyDescent="0.25">
      <c r="A9" s="50"/>
      <c r="B9" s="50"/>
      <c r="C9" s="56"/>
      <c r="D9" s="50"/>
      <c r="E9" s="51"/>
      <c r="F9" s="50"/>
      <c r="G9" s="14" t="s">
        <v>13</v>
      </c>
      <c r="H9" s="14" t="s">
        <v>14</v>
      </c>
      <c r="I9" s="14" t="s">
        <v>13</v>
      </c>
      <c r="J9" s="14" t="s">
        <v>14</v>
      </c>
      <c r="K9" s="14" t="s">
        <v>13</v>
      </c>
      <c r="L9" s="14" t="s">
        <v>14</v>
      </c>
      <c r="M9" s="14" t="s">
        <v>13</v>
      </c>
      <c r="N9" s="14" t="s">
        <v>14</v>
      </c>
      <c r="O9" s="46"/>
      <c r="P9" s="46"/>
      <c r="Q9" s="47"/>
    </row>
    <row r="10" spans="1:17" ht="63" x14ac:dyDescent="0.25">
      <c r="A10" s="14">
        <v>1</v>
      </c>
      <c r="B10" s="14"/>
      <c r="C10" s="34" t="s">
        <v>21</v>
      </c>
      <c r="D10" s="23" t="s">
        <v>22</v>
      </c>
      <c r="E10" s="29" t="s">
        <v>17</v>
      </c>
      <c r="F10" s="14">
        <v>5</v>
      </c>
      <c r="G10" s="58">
        <v>5921.12</v>
      </c>
      <c r="H10" s="32">
        <f>G10*F10</f>
        <v>29605.599999999999</v>
      </c>
      <c r="I10" s="58">
        <v>6038.95</v>
      </c>
      <c r="J10" s="32">
        <f>I10*F10</f>
        <v>30194.75</v>
      </c>
      <c r="K10" s="58">
        <v>6106.59</v>
      </c>
      <c r="L10" s="58">
        <f>K10*F10</f>
        <v>30532.95</v>
      </c>
      <c r="M10" s="24">
        <f t="shared" ref="M10:M29" si="0">ROUND(((G10+I10+K10)/3),2)</f>
        <v>6022.22</v>
      </c>
      <c r="N10" s="24">
        <f>M10*F10</f>
        <v>30111.100000000002</v>
      </c>
      <c r="O10" s="25">
        <f>SQRT(VAR(G10,I10,K10))</f>
        <v>93.860001598124967</v>
      </c>
      <c r="P10" s="26">
        <f t="shared" ref="P10:P29" si="1">O10/M10</f>
        <v>1.5585614872609264E-2</v>
      </c>
      <c r="Q10" s="15" t="str">
        <f t="shared" ref="Q10:Q29" si="2">IF(P10&lt;33%,"однороден",IF(P10&gt;33%,"неоднороден"))</f>
        <v>однороден</v>
      </c>
    </row>
    <row r="11" spans="1:17" ht="47.25" x14ac:dyDescent="0.25">
      <c r="A11" s="14">
        <v>2</v>
      </c>
      <c r="B11" s="14"/>
      <c r="C11" s="57"/>
      <c r="D11" s="23" t="s">
        <v>25</v>
      </c>
      <c r="E11" s="29" t="s">
        <v>17</v>
      </c>
      <c r="F11" s="14">
        <v>4</v>
      </c>
      <c r="G11" s="58">
        <v>4093.08</v>
      </c>
      <c r="H11" s="32">
        <f t="shared" ref="H11:H29" si="3">G11*F11</f>
        <v>16372.32</v>
      </c>
      <c r="I11" s="58">
        <v>4174.53</v>
      </c>
      <c r="J11" s="32">
        <f t="shared" ref="J11:J29" si="4">I11*F11</f>
        <v>16698.12</v>
      </c>
      <c r="K11" s="58">
        <v>4221.28</v>
      </c>
      <c r="L11" s="58">
        <f t="shared" ref="L11:L29" si="5">K11*F11</f>
        <v>16885.12</v>
      </c>
      <c r="M11" s="24">
        <f t="shared" si="0"/>
        <v>4162.96</v>
      </c>
      <c r="N11" s="24">
        <f t="shared" ref="N11:N29" si="6">M11*F11</f>
        <v>16651.84</v>
      </c>
      <c r="O11" s="25">
        <f t="shared" ref="O11:O29" si="7">SQRT(VAR(G11,I11,K11))</f>
        <v>64.877968782425057</v>
      </c>
      <c r="P11" s="26">
        <f t="shared" si="1"/>
        <v>1.5584576547078295E-2</v>
      </c>
      <c r="Q11" s="15" t="str">
        <f t="shared" si="2"/>
        <v>однороден</v>
      </c>
    </row>
    <row r="12" spans="1:17" ht="31.5" x14ac:dyDescent="0.25">
      <c r="A12" s="14">
        <v>3</v>
      </c>
      <c r="B12" s="14"/>
      <c r="C12" s="57"/>
      <c r="D12" s="23" t="s">
        <v>26</v>
      </c>
      <c r="E12" s="29" t="s">
        <v>17</v>
      </c>
      <c r="F12" s="14">
        <v>12</v>
      </c>
      <c r="G12" s="58">
        <v>719</v>
      </c>
      <c r="H12" s="58">
        <f t="shared" si="3"/>
        <v>8628</v>
      </c>
      <c r="I12" s="58">
        <v>733.31</v>
      </c>
      <c r="J12" s="32">
        <f t="shared" si="4"/>
        <v>8799.7199999999993</v>
      </c>
      <c r="K12" s="58">
        <v>741.52</v>
      </c>
      <c r="L12" s="58">
        <f t="shared" si="5"/>
        <v>8898.24</v>
      </c>
      <c r="M12" s="24">
        <f t="shared" si="0"/>
        <v>731.28</v>
      </c>
      <c r="N12" s="24">
        <f t="shared" si="6"/>
        <v>8775.36</v>
      </c>
      <c r="O12" s="25">
        <f t="shared" si="7"/>
        <v>11.396860678859465</v>
      </c>
      <c r="P12" s="26">
        <f t="shared" si="1"/>
        <v>1.5584811124137767E-2</v>
      </c>
      <c r="Q12" s="15" t="str">
        <f t="shared" si="2"/>
        <v>однороден</v>
      </c>
    </row>
    <row r="13" spans="1:17" ht="63" x14ac:dyDescent="0.25">
      <c r="A13" s="14">
        <v>4</v>
      </c>
      <c r="B13" s="14"/>
      <c r="C13" s="57"/>
      <c r="D13" s="23" t="s">
        <v>27</v>
      </c>
      <c r="E13" s="29" t="s">
        <v>17</v>
      </c>
      <c r="F13" s="14">
        <v>2</v>
      </c>
      <c r="G13" s="58">
        <v>4994.68</v>
      </c>
      <c r="H13" s="58">
        <f t="shared" si="3"/>
        <v>9989.36</v>
      </c>
      <c r="I13" s="58">
        <v>5094.07</v>
      </c>
      <c r="J13" s="32">
        <f t="shared" si="4"/>
        <v>10188.14</v>
      </c>
      <c r="K13" s="58">
        <v>5151.12</v>
      </c>
      <c r="L13" s="58">
        <f t="shared" si="5"/>
        <v>10302.24</v>
      </c>
      <c r="M13" s="24">
        <f t="shared" si="0"/>
        <v>5079.96</v>
      </c>
      <c r="N13" s="24">
        <f t="shared" si="6"/>
        <v>10159.92</v>
      </c>
      <c r="O13" s="25">
        <f t="shared" si="7"/>
        <v>79.169173504169521</v>
      </c>
      <c r="P13" s="26">
        <f t="shared" si="1"/>
        <v>1.5584605686692321E-2</v>
      </c>
      <c r="Q13" s="15" t="str">
        <f t="shared" si="2"/>
        <v>однороден</v>
      </c>
    </row>
    <row r="14" spans="1:17" ht="31.5" x14ac:dyDescent="0.25">
      <c r="A14" s="14">
        <v>5</v>
      </c>
      <c r="B14" s="14"/>
      <c r="C14" s="57"/>
      <c r="D14" s="23" t="s">
        <v>28</v>
      </c>
      <c r="E14" s="29" t="s">
        <v>17</v>
      </c>
      <c r="F14" s="14">
        <v>2</v>
      </c>
      <c r="G14" s="58">
        <v>4243.04</v>
      </c>
      <c r="H14" s="58">
        <f t="shared" si="3"/>
        <v>8486.08</v>
      </c>
      <c r="I14" s="58">
        <v>4327.4799999999996</v>
      </c>
      <c r="J14" s="32">
        <f t="shared" si="4"/>
        <v>8654.9599999999991</v>
      </c>
      <c r="K14" s="58">
        <v>4375.95</v>
      </c>
      <c r="L14" s="58">
        <f t="shared" si="5"/>
        <v>8751.9</v>
      </c>
      <c r="M14" s="24">
        <f t="shared" si="0"/>
        <v>4315.49</v>
      </c>
      <c r="N14" s="24">
        <f t="shared" si="6"/>
        <v>8630.98</v>
      </c>
      <c r="O14" s="25">
        <f t="shared" si="7"/>
        <v>67.261334360834582</v>
      </c>
      <c r="P14" s="26">
        <f t="shared" si="1"/>
        <v>1.5586024845575957E-2</v>
      </c>
      <c r="Q14" s="15" t="str">
        <f t="shared" si="2"/>
        <v>однороден</v>
      </c>
    </row>
    <row r="15" spans="1:17" ht="47.25" x14ac:dyDescent="0.25">
      <c r="A15" s="14">
        <v>6</v>
      </c>
      <c r="B15" s="14"/>
      <c r="C15" s="57"/>
      <c r="D15" s="23" t="s">
        <v>29</v>
      </c>
      <c r="E15" s="29" t="s">
        <v>17</v>
      </c>
      <c r="F15" s="14">
        <v>2</v>
      </c>
      <c r="G15" s="58">
        <v>4844.72</v>
      </c>
      <c r="H15" s="58">
        <f t="shared" si="3"/>
        <v>9689.44</v>
      </c>
      <c r="I15" s="58">
        <v>4941.13</v>
      </c>
      <c r="J15" s="32">
        <f t="shared" si="4"/>
        <v>9882.26</v>
      </c>
      <c r="K15" s="58">
        <v>4996.47</v>
      </c>
      <c r="L15" s="58">
        <f t="shared" si="5"/>
        <v>9992.94</v>
      </c>
      <c r="M15" s="24">
        <f t="shared" si="0"/>
        <v>4927.4399999999996</v>
      </c>
      <c r="N15" s="24">
        <f t="shared" si="6"/>
        <v>9854.8799999999992</v>
      </c>
      <c r="O15" s="25">
        <f t="shared" si="7"/>
        <v>76.795688029992917</v>
      </c>
      <c r="P15" s="26">
        <f t="shared" si="1"/>
        <v>1.5585311648643702E-2</v>
      </c>
      <c r="Q15" s="15" t="str">
        <f t="shared" si="2"/>
        <v>однороден</v>
      </c>
    </row>
    <row r="16" spans="1:17" ht="31.5" x14ac:dyDescent="0.25">
      <c r="A16" s="14">
        <v>7</v>
      </c>
      <c r="B16" s="14"/>
      <c r="C16" s="57"/>
      <c r="D16" s="23" t="s">
        <v>30</v>
      </c>
      <c r="E16" s="29" t="s">
        <v>17</v>
      </c>
      <c r="F16" s="14">
        <v>2</v>
      </c>
      <c r="G16" s="58">
        <v>2138.0500000000002</v>
      </c>
      <c r="H16" s="58">
        <f t="shared" si="3"/>
        <v>4276.1000000000004</v>
      </c>
      <c r="I16" s="58">
        <v>2180.6</v>
      </c>
      <c r="J16" s="32">
        <f t="shared" si="4"/>
        <v>4361.2</v>
      </c>
      <c r="K16" s="58">
        <v>2205.02</v>
      </c>
      <c r="L16" s="58">
        <f t="shared" si="5"/>
        <v>4410.04</v>
      </c>
      <c r="M16" s="24">
        <f t="shared" si="0"/>
        <v>2174.56</v>
      </c>
      <c r="N16" s="24">
        <f t="shared" si="6"/>
        <v>4349.12</v>
      </c>
      <c r="O16" s="25">
        <f t="shared" si="7"/>
        <v>33.891542209426312</v>
      </c>
      <c r="P16" s="26">
        <f t="shared" si="1"/>
        <v>1.5585471180112902E-2</v>
      </c>
      <c r="Q16" s="15" t="str">
        <f t="shared" si="2"/>
        <v>однороден</v>
      </c>
    </row>
    <row r="17" spans="1:17" ht="31.5" x14ac:dyDescent="0.25">
      <c r="A17" s="14">
        <v>8</v>
      </c>
      <c r="B17" s="14"/>
      <c r="C17" s="57"/>
      <c r="D17" s="23" t="s">
        <v>31</v>
      </c>
      <c r="E17" s="29" t="s">
        <v>17</v>
      </c>
      <c r="F17" s="14">
        <v>3</v>
      </c>
      <c r="G17" s="58">
        <v>997.92</v>
      </c>
      <c r="H17" s="58">
        <f t="shared" si="3"/>
        <v>2993.7599999999998</v>
      </c>
      <c r="I17" s="58">
        <v>1017.78</v>
      </c>
      <c r="J17" s="32">
        <f t="shared" si="4"/>
        <v>3053.34</v>
      </c>
      <c r="K17" s="58">
        <v>1029.18</v>
      </c>
      <c r="L17" s="58">
        <f t="shared" si="5"/>
        <v>3087.54</v>
      </c>
      <c r="M17" s="24">
        <f t="shared" si="0"/>
        <v>1014.96</v>
      </c>
      <c r="N17" s="24">
        <f t="shared" si="6"/>
        <v>3044.88</v>
      </c>
      <c r="O17" s="25">
        <f t="shared" si="7"/>
        <v>15.819646013738787</v>
      </c>
      <c r="P17" s="26">
        <f t="shared" si="1"/>
        <v>1.5586472386831782E-2</v>
      </c>
      <c r="Q17" s="15" t="str">
        <f t="shared" si="2"/>
        <v>однороден</v>
      </c>
    </row>
    <row r="18" spans="1:17" ht="31.5" x14ac:dyDescent="0.25">
      <c r="A18" s="14">
        <v>9</v>
      </c>
      <c r="B18" s="14"/>
      <c r="C18" s="57"/>
      <c r="D18" s="23" t="s">
        <v>32</v>
      </c>
      <c r="E18" s="29" t="s">
        <v>17</v>
      </c>
      <c r="F18" s="14">
        <v>2</v>
      </c>
      <c r="G18" s="58">
        <v>4358.04</v>
      </c>
      <c r="H18" s="58">
        <f t="shared" si="3"/>
        <v>8716.08</v>
      </c>
      <c r="I18" s="58">
        <v>4444.76</v>
      </c>
      <c r="J18" s="32">
        <f t="shared" si="4"/>
        <v>8889.52</v>
      </c>
      <c r="K18" s="58">
        <v>4494.54</v>
      </c>
      <c r="L18" s="58">
        <f t="shared" si="5"/>
        <v>8989.08</v>
      </c>
      <c r="M18" s="24">
        <f t="shared" si="0"/>
        <v>4432.45</v>
      </c>
      <c r="N18" s="24">
        <f t="shared" si="6"/>
        <v>8864.9</v>
      </c>
      <c r="O18" s="25">
        <f t="shared" si="7"/>
        <v>69.07804378623743</v>
      </c>
      <c r="P18" s="26">
        <f t="shared" si="1"/>
        <v>1.5584618842003279E-2</v>
      </c>
      <c r="Q18" s="15" t="str">
        <f t="shared" si="2"/>
        <v>однороден</v>
      </c>
    </row>
    <row r="19" spans="1:17" ht="47.25" x14ac:dyDescent="0.25">
      <c r="A19" s="14">
        <v>10</v>
      </c>
      <c r="B19" s="14"/>
      <c r="C19" s="57"/>
      <c r="D19" s="23" t="s">
        <v>19</v>
      </c>
      <c r="E19" s="29" t="s">
        <v>17</v>
      </c>
      <c r="F19" s="14">
        <v>1</v>
      </c>
      <c r="G19" s="58">
        <v>12265.44</v>
      </c>
      <c r="H19" s="58">
        <f t="shared" si="3"/>
        <v>12265.44</v>
      </c>
      <c r="I19" s="58">
        <v>12509.52</v>
      </c>
      <c r="J19" s="32">
        <f t="shared" si="4"/>
        <v>12509.52</v>
      </c>
      <c r="K19" s="58">
        <v>12649.63</v>
      </c>
      <c r="L19" s="58">
        <f t="shared" si="5"/>
        <v>12649.63</v>
      </c>
      <c r="M19" s="24">
        <f t="shared" si="0"/>
        <v>12474.86</v>
      </c>
      <c r="N19" s="24">
        <f t="shared" si="6"/>
        <v>12474.86</v>
      </c>
      <c r="O19" s="25">
        <f t="shared" si="7"/>
        <v>194.42557042049049</v>
      </c>
      <c r="P19" s="26">
        <f t="shared" si="1"/>
        <v>1.5585390971962048E-2</v>
      </c>
      <c r="Q19" s="15" t="str">
        <f t="shared" si="2"/>
        <v>однороден</v>
      </c>
    </row>
    <row r="20" spans="1:17" ht="31.5" x14ac:dyDescent="0.25">
      <c r="A20" s="14">
        <v>11</v>
      </c>
      <c r="B20" s="14"/>
      <c r="C20" s="57"/>
      <c r="D20" s="23" t="s">
        <v>33</v>
      </c>
      <c r="E20" s="29" t="s">
        <v>15</v>
      </c>
      <c r="F20" s="14">
        <v>1</v>
      </c>
      <c r="G20" s="58">
        <v>303.60000000000002</v>
      </c>
      <c r="H20" s="58">
        <f t="shared" si="3"/>
        <v>303.60000000000002</v>
      </c>
      <c r="I20" s="58">
        <v>309.64</v>
      </c>
      <c r="J20" s="32">
        <f t="shared" si="4"/>
        <v>309.64</v>
      </c>
      <c r="K20" s="58">
        <v>313.11</v>
      </c>
      <c r="L20" s="58">
        <f t="shared" si="5"/>
        <v>313.11</v>
      </c>
      <c r="M20" s="24">
        <f t="shared" si="0"/>
        <v>308.77999999999997</v>
      </c>
      <c r="N20" s="24">
        <f t="shared" si="6"/>
        <v>308.77999999999997</v>
      </c>
      <c r="O20" s="25">
        <f t="shared" si="7"/>
        <v>4.8125287877926786</v>
      </c>
      <c r="P20" s="26">
        <f t="shared" si="1"/>
        <v>1.5585623381671996E-2</v>
      </c>
      <c r="Q20" s="15" t="str">
        <f t="shared" si="2"/>
        <v>однороден</v>
      </c>
    </row>
    <row r="21" spans="1:17" ht="31.5" x14ac:dyDescent="0.25">
      <c r="A21" s="14">
        <v>12</v>
      </c>
      <c r="B21" s="14"/>
      <c r="C21" s="57"/>
      <c r="D21" s="23" t="s">
        <v>34</v>
      </c>
      <c r="E21" s="29" t="s">
        <v>17</v>
      </c>
      <c r="F21" s="14">
        <v>10</v>
      </c>
      <c r="G21" s="58">
        <v>1194.8</v>
      </c>
      <c r="H21" s="58">
        <f t="shared" si="3"/>
        <v>11948</v>
      </c>
      <c r="I21" s="58">
        <v>1218.58</v>
      </c>
      <c r="J21" s="32">
        <f t="shared" si="4"/>
        <v>12185.8</v>
      </c>
      <c r="K21" s="58">
        <v>1232.23</v>
      </c>
      <c r="L21" s="58">
        <f t="shared" si="5"/>
        <v>12322.3</v>
      </c>
      <c r="M21" s="24">
        <f t="shared" si="0"/>
        <v>1215.2</v>
      </c>
      <c r="N21" s="24">
        <f t="shared" si="6"/>
        <v>12152</v>
      </c>
      <c r="O21" s="25">
        <f t="shared" si="7"/>
        <v>18.942086298328764</v>
      </c>
      <c r="P21" s="26">
        <f t="shared" si="1"/>
        <v>1.5587628619427883E-2</v>
      </c>
      <c r="Q21" s="15" t="str">
        <f t="shared" si="2"/>
        <v>однороден</v>
      </c>
    </row>
    <row r="22" spans="1:17" ht="47.25" x14ac:dyDescent="0.25">
      <c r="A22" s="14">
        <v>13</v>
      </c>
      <c r="B22" s="14"/>
      <c r="C22" s="57"/>
      <c r="D22" s="23" t="s">
        <v>35</v>
      </c>
      <c r="E22" s="29" t="s">
        <v>17</v>
      </c>
      <c r="F22" s="14">
        <v>5</v>
      </c>
      <c r="G22" s="58">
        <v>1122</v>
      </c>
      <c r="H22" s="58">
        <f t="shared" si="3"/>
        <v>5610</v>
      </c>
      <c r="I22" s="58">
        <v>1144.33</v>
      </c>
      <c r="J22" s="32">
        <f t="shared" si="4"/>
        <v>5721.65</v>
      </c>
      <c r="K22" s="58">
        <v>1157.1500000000001</v>
      </c>
      <c r="L22" s="58">
        <f t="shared" si="5"/>
        <v>5785.75</v>
      </c>
      <c r="M22" s="24">
        <f t="shared" si="0"/>
        <v>1141.1600000000001</v>
      </c>
      <c r="N22" s="24">
        <f t="shared" si="6"/>
        <v>5705.8</v>
      </c>
      <c r="O22" s="25">
        <f t="shared" si="7"/>
        <v>17.788122441674425</v>
      </c>
      <c r="P22" s="26">
        <f t="shared" si="1"/>
        <v>1.5587754952569687E-2</v>
      </c>
      <c r="Q22" s="15" t="str">
        <f t="shared" si="2"/>
        <v>однороден</v>
      </c>
    </row>
    <row r="23" spans="1:17" ht="31.5" x14ac:dyDescent="0.25">
      <c r="A23" s="14">
        <v>14</v>
      </c>
      <c r="B23" s="14"/>
      <c r="C23" s="57"/>
      <c r="D23" s="23" t="s">
        <v>36</v>
      </c>
      <c r="E23" s="29" t="s">
        <v>17</v>
      </c>
      <c r="F23" s="14">
        <v>10</v>
      </c>
      <c r="G23" s="58">
        <v>637.29999999999995</v>
      </c>
      <c r="H23" s="58">
        <f t="shared" si="3"/>
        <v>6373</v>
      </c>
      <c r="I23" s="58">
        <v>649.98</v>
      </c>
      <c r="J23" s="32">
        <f t="shared" si="4"/>
        <v>6499.8</v>
      </c>
      <c r="K23" s="58">
        <v>657.26</v>
      </c>
      <c r="L23" s="58">
        <f t="shared" si="5"/>
        <v>6572.6</v>
      </c>
      <c r="M23" s="24">
        <f t="shared" si="0"/>
        <v>648.17999999999995</v>
      </c>
      <c r="N23" s="24">
        <f t="shared" si="6"/>
        <v>6481.7999999999993</v>
      </c>
      <c r="O23" s="25">
        <f t="shared" si="7"/>
        <v>10.101009850505068</v>
      </c>
      <c r="P23" s="26">
        <f t="shared" si="1"/>
        <v>1.5583649372867213E-2</v>
      </c>
      <c r="Q23" s="15" t="str">
        <f t="shared" si="2"/>
        <v>однороден</v>
      </c>
    </row>
    <row r="24" spans="1:17" ht="47.25" x14ac:dyDescent="0.25">
      <c r="A24" s="14">
        <v>15</v>
      </c>
      <c r="B24" s="14"/>
      <c r="C24" s="57"/>
      <c r="D24" s="23" t="s">
        <v>37</v>
      </c>
      <c r="E24" s="29" t="s">
        <v>17</v>
      </c>
      <c r="F24" s="14">
        <v>50</v>
      </c>
      <c r="G24" s="58">
        <v>354.2</v>
      </c>
      <c r="H24" s="58">
        <f t="shared" si="3"/>
        <v>17710</v>
      </c>
      <c r="I24" s="58">
        <v>361.25</v>
      </c>
      <c r="J24" s="32">
        <f t="shared" si="4"/>
        <v>18062.5</v>
      </c>
      <c r="K24" s="58">
        <v>365.3</v>
      </c>
      <c r="L24" s="58">
        <f t="shared" si="5"/>
        <v>18265</v>
      </c>
      <c r="M24" s="24">
        <f t="shared" si="0"/>
        <v>360.25</v>
      </c>
      <c r="N24" s="24">
        <f t="shared" si="6"/>
        <v>18012.5</v>
      </c>
      <c r="O24" s="25">
        <f t="shared" si="7"/>
        <v>5.6171612047367949</v>
      </c>
      <c r="P24" s="26">
        <f t="shared" si="1"/>
        <v>1.5592397514883539E-2</v>
      </c>
      <c r="Q24" s="15" t="str">
        <f t="shared" si="2"/>
        <v>однороден</v>
      </c>
    </row>
    <row r="25" spans="1:17" ht="31.5" x14ac:dyDescent="0.25">
      <c r="A25" s="14">
        <v>16</v>
      </c>
      <c r="B25" s="14"/>
      <c r="C25" s="57"/>
      <c r="D25" s="23" t="s">
        <v>38</v>
      </c>
      <c r="E25" s="29" t="s">
        <v>17</v>
      </c>
      <c r="F25" s="14">
        <v>2</v>
      </c>
      <c r="G25" s="58">
        <v>2390.16</v>
      </c>
      <c r="H25" s="58">
        <f t="shared" si="3"/>
        <v>4780.32</v>
      </c>
      <c r="I25" s="58">
        <v>2437.7199999999998</v>
      </c>
      <c r="J25" s="32">
        <f t="shared" si="4"/>
        <v>4875.4399999999996</v>
      </c>
      <c r="K25" s="58">
        <v>2465.02</v>
      </c>
      <c r="L25" s="58">
        <f t="shared" si="5"/>
        <v>4930.04</v>
      </c>
      <c r="M25" s="24">
        <f t="shared" si="0"/>
        <v>2430.9699999999998</v>
      </c>
      <c r="N25" s="24">
        <f t="shared" si="6"/>
        <v>4861.9399999999996</v>
      </c>
      <c r="O25" s="25">
        <f t="shared" si="7"/>
        <v>37.884172596657528</v>
      </c>
      <c r="P25" s="26">
        <f t="shared" si="1"/>
        <v>1.5583973721048607E-2</v>
      </c>
      <c r="Q25" s="15" t="str">
        <f t="shared" si="2"/>
        <v>однороден</v>
      </c>
    </row>
    <row r="26" spans="1:17" ht="31.5" x14ac:dyDescent="0.25">
      <c r="A26" s="14">
        <v>17</v>
      </c>
      <c r="B26" s="14"/>
      <c r="C26" s="57"/>
      <c r="D26" s="23" t="s">
        <v>39</v>
      </c>
      <c r="E26" s="29" t="s">
        <v>17</v>
      </c>
      <c r="F26" s="14">
        <v>2</v>
      </c>
      <c r="G26" s="58">
        <v>2903.52</v>
      </c>
      <c r="H26" s="58">
        <f t="shared" si="3"/>
        <v>5807.04</v>
      </c>
      <c r="I26" s="58">
        <v>2961.3</v>
      </c>
      <c r="J26" s="32">
        <f t="shared" si="4"/>
        <v>5922.6</v>
      </c>
      <c r="K26" s="58">
        <v>2994.47</v>
      </c>
      <c r="L26" s="58">
        <f t="shared" si="5"/>
        <v>5988.94</v>
      </c>
      <c r="M26" s="24">
        <f t="shared" si="0"/>
        <v>2953.1</v>
      </c>
      <c r="N26" s="24">
        <f t="shared" si="6"/>
        <v>5906.2</v>
      </c>
      <c r="O26" s="25">
        <f t="shared" si="7"/>
        <v>46.026586157712451</v>
      </c>
      <c r="P26" s="26">
        <f t="shared" si="1"/>
        <v>1.5585854240531121E-2</v>
      </c>
      <c r="Q26" s="15" t="str">
        <f t="shared" si="2"/>
        <v>однороден</v>
      </c>
    </row>
    <row r="27" spans="1:17" ht="31.5" x14ac:dyDescent="0.25">
      <c r="A27" s="14">
        <v>18</v>
      </c>
      <c r="B27" s="14"/>
      <c r="C27" s="57"/>
      <c r="D27" s="23" t="s">
        <v>31</v>
      </c>
      <c r="E27" s="29" t="s">
        <v>17</v>
      </c>
      <c r="F27" s="14">
        <v>8</v>
      </c>
      <c r="G27" s="58">
        <v>997.92</v>
      </c>
      <c r="H27" s="58">
        <f t="shared" si="3"/>
        <v>7983.36</v>
      </c>
      <c r="I27" s="58">
        <v>1017.78</v>
      </c>
      <c r="J27" s="32">
        <f t="shared" si="4"/>
        <v>8142.24</v>
      </c>
      <c r="K27" s="58">
        <v>1029.18</v>
      </c>
      <c r="L27" s="58">
        <f t="shared" si="5"/>
        <v>8233.44</v>
      </c>
      <c r="M27" s="24">
        <f t="shared" si="0"/>
        <v>1014.96</v>
      </c>
      <c r="N27" s="24">
        <f t="shared" si="6"/>
        <v>8119.68</v>
      </c>
      <c r="O27" s="25">
        <f t="shared" si="7"/>
        <v>15.819646013738787</v>
      </c>
      <c r="P27" s="26">
        <f t="shared" si="1"/>
        <v>1.5586472386831782E-2</v>
      </c>
      <c r="Q27" s="15" t="str">
        <f t="shared" si="2"/>
        <v>однороден</v>
      </c>
    </row>
    <row r="28" spans="1:17" ht="31.5" x14ac:dyDescent="0.25">
      <c r="A28" s="14">
        <v>19</v>
      </c>
      <c r="B28" s="14"/>
      <c r="C28" s="57"/>
      <c r="D28" s="23" t="s">
        <v>40</v>
      </c>
      <c r="E28" s="29" t="s">
        <v>17</v>
      </c>
      <c r="F28" s="14">
        <v>8</v>
      </c>
      <c r="G28" s="58">
        <v>537.28</v>
      </c>
      <c r="H28" s="58">
        <f t="shared" si="3"/>
        <v>4298.24</v>
      </c>
      <c r="I28" s="58">
        <v>547.97</v>
      </c>
      <c r="J28" s="32">
        <f t="shared" si="4"/>
        <v>4383.76</v>
      </c>
      <c r="K28" s="58">
        <v>554.11</v>
      </c>
      <c r="L28" s="58">
        <f t="shared" si="5"/>
        <v>4432.88</v>
      </c>
      <c r="M28" s="24">
        <f t="shared" si="0"/>
        <v>546.45000000000005</v>
      </c>
      <c r="N28" s="24">
        <f t="shared" si="6"/>
        <v>4371.6000000000004</v>
      </c>
      <c r="O28" s="25">
        <f t="shared" si="7"/>
        <v>8.5168910603185317</v>
      </c>
      <c r="P28" s="26">
        <f t="shared" si="1"/>
        <v>1.5585856089886597E-2</v>
      </c>
      <c r="Q28" s="15" t="str">
        <f t="shared" si="2"/>
        <v>однороден</v>
      </c>
    </row>
    <row r="29" spans="1:17" ht="31.5" x14ac:dyDescent="0.25">
      <c r="A29" s="14">
        <v>20</v>
      </c>
      <c r="B29" s="14"/>
      <c r="C29" s="57"/>
      <c r="D29" s="23" t="s">
        <v>41</v>
      </c>
      <c r="E29" s="29" t="s">
        <v>17</v>
      </c>
      <c r="F29" s="14">
        <v>16</v>
      </c>
      <c r="G29" s="58">
        <v>406.64</v>
      </c>
      <c r="H29" s="58">
        <f t="shared" si="3"/>
        <v>6506.24</v>
      </c>
      <c r="I29" s="58">
        <v>414.73</v>
      </c>
      <c r="J29" s="32">
        <f t="shared" si="4"/>
        <v>6635.68</v>
      </c>
      <c r="K29" s="58">
        <v>419.37</v>
      </c>
      <c r="L29" s="58">
        <f t="shared" si="5"/>
        <v>6709.92</v>
      </c>
      <c r="M29" s="24">
        <f t="shared" si="0"/>
        <v>413.58</v>
      </c>
      <c r="N29" s="24">
        <f t="shared" si="6"/>
        <v>6617.28</v>
      </c>
      <c r="O29" s="25">
        <f t="shared" si="7"/>
        <v>6.442445187970181</v>
      </c>
      <c r="P29" s="26">
        <f t="shared" si="1"/>
        <v>1.557726482898153E-2</v>
      </c>
      <c r="Q29" s="15" t="str">
        <f t="shared" si="2"/>
        <v>однороден</v>
      </c>
    </row>
    <row r="30" spans="1:17" ht="21" customHeight="1" x14ac:dyDescent="0.25">
      <c r="A30" s="18"/>
      <c r="B30" s="18" t="s">
        <v>10</v>
      </c>
      <c r="C30" s="28"/>
      <c r="D30" s="18"/>
      <c r="E30" s="30"/>
      <c r="F30" s="18"/>
      <c r="G30" s="16"/>
      <c r="H30" s="21">
        <f>SUM(H10:H29)</f>
        <v>182341.98</v>
      </c>
      <c r="I30" s="22"/>
      <c r="J30" s="33">
        <f>SUM(J10:J29)</f>
        <v>185970.63999999998</v>
      </c>
      <c r="K30" s="20"/>
      <c r="L30" s="20">
        <f>SUM(L10:L29)</f>
        <v>188053.66000000003</v>
      </c>
      <c r="M30" s="17"/>
      <c r="N30" s="22">
        <f>SUM(N10:N29)</f>
        <v>185455.41999999998</v>
      </c>
      <c r="O30" s="17"/>
      <c r="P30" s="17"/>
      <c r="Q30" s="17"/>
    </row>
    <row r="31" spans="1:17" ht="15.75" x14ac:dyDescent="0.25">
      <c r="A31" s="38" t="s">
        <v>20</v>
      </c>
      <c r="B31" s="38"/>
      <c r="C31" s="38"/>
      <c r="D31" s="38"/>
      <c r="E31" s="38"/>
      <c r="F31" s="38"/>
      <c r="G31" s="5">
        <f>N30</f>
        <v>185455.41999999998</v>
      </c>
      <c r="H31" s="6" t="s">
        <v>11</v>
      </c>
      <c r="I31" s="2"/>
      <c r="J31" s="1"/>
      <c r="K31" s="1"/>
      <c r="L31" s="1"/>
      <c r="M31" s="1"/>
      <c r="N31" s="1"/>
      <c r="O31" s="1"/>
      <c r="P31" s="1"/>
      <c r="Q31" s="1"/>
    </row>
    <row r="32" spans="1:17" ht="21.75" customHeight="1" x14ac:dyDescent="0.25">
      <c r="A32" s="39"/>
      <c r="B32" s="39"/>
      <c r="C32" s="39"/>
      <c r="D32" s="39"/>
      <c r="E32" s="39"/>
      <c r="F32" s="39"/>
      <c r="G32" s="39"/>
      <c r="H32" s="3"/>
      <c r="I32" s="3"/>
      <c r="J32" s="40"/>
      <c r="K32" s="40"/>
      <c r="L32" s="40"/>
      <c r="M32" s="40"/>
      <c r="N32" s="4"/>
      <c r="O32" s="4"/>
      <c r="P32" s="4"/>
      <c r="Q32" s="4"/>
    </row>
    <row r="33" spans="1:11" x14ac:dyDescent="0.25">
      <c r="D33" s="45" t="s">
        <v>44</v>
      </c>
      <c r="E33" s="45"/>
      <c r="F33" s="45"/>
      <c r="G33" s="45"/>
      <c r="H33" s="45"/>
      <c r="I33" s="45"/>
      <c r="J33" s="45"/>
      <c r="K33" s="45"/>
    </row>
    <row r="34" spans="1:11" ht="69.75" customHeight="1" x14ac:dyDescent="0.25">
      <c r="D34" s="45"/>
      <c r="E34" s="45"/>
      <c r="F34" s="45"/>
      <c r="G34" s="45"/>
      <c r="H34" s="45"/>
      <c r="I34" s="45"/>
      <c r="J34" s="45"/>
      <c r="K34" s="45"/>
    </row>
    <row r="35" spans="1:11" ht="15.75" x14ac:dyDescent="0.25">
      <c r="A35" s="9"/>
      <c r="B35" s="9"/>
      <c r="C35" s="9"/>
      <c r="D35" s="4"/>
      <c r="E35" s="7"/>
      <c r="F35" s="41"/>
      <c r="G35" s="41"/>
      <c r="H35" s="4"/>
      <c r="I35" s="4"/>
    </row>
    <row r="36" spans="1:11" ht="15.75" x14ac:dyDescent="0.25">
      <c r="D36" s="4"/>
      <c r="E36" s="7"/>
      <c r="F36" s="35"/>
      <c r="G36" s="35"/>
      <c r="H36" s="4"/>
      <c r="I36" s="4"/>
    </row>
    <row r="37" spans="1:11" ht="15.75" x14ac:dyDescent="0.25">
      <c r="A37" s="9"/>
      <c r="B37" s="9"/>
      <c r="C37" s="9"/>
      <c r="D37" s="36"/>
      <c r="E37" s="10"/>
      <c r="F37" s="10"/>
      <c r="G37" s="8"/>
      <c r="H37" s="9"/>
      <c r="I37" s="9"/>
    </row>
    <row r="38" spans="1:11" ht="37.5" customHeight="1" x14ac:dyDescent="0.25">
      <c r="A38" s="9"/>
      <c r="B38" s="9"/>
      <c r="C38" s="9"/>
      <c r="D38" s="36"/>
      <c r="E38" s="37"/>
      <c r="F38" s="37"/>
      <c r="G38" s="11"/>
      <c r="H38" s="9"/>
      <c r="I38" s="9"/>
    </row>
    <row r="39" spans="1:11" x14ac:dyDescent="0.25">
      <c r="D39"/>
    </row>
    <row r="40" spans="1:11" x14ac:dyDescent="0.25">
      <c r="D40"/>
    </row>
    <row r="41" spans="1:11" x14ac:dyDescent="0.25">
      <c r="D41"/>
    </row>
    <row r="42" spans="1:11" x14ac:dyDescent="0.25">
      <c r="D42"/>
    </row>
    <row r="43" spans="1:11" x14ac:dyDescent="0.25">
      <c r="D43"/>
    </row>
    <row r="44" spans="1:11" x14ac:dyDescent="0.25">
      <c r="D44"/>
    </row>
    <row r="45" spans="1:11" x14ac:dyDescent="0.25">
      <c r="D45"/>
    </row>
    <row r="46" spans="1:11" x14ac:dyDescent="0.25">
      <c r="D46"/>
    </row>
    <row r="47" spans="1:11" x14ac:dyDescent="0.25">
      <c r="D47"/>
    </row>
    <row r="48" spans="1:11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</sheetData>
  <mergeCells count="26">
    <mergeCell ref="O8:O9"/>
    <mergeCell ref="P8:P9"/>
    <mergeCell ref="Q8:Q9"/>
    <mergeCell ref="A2:Q5"/>
    <mergeCell ref="E6:Q6"/>
    <mergeCell ref="A7:A9"/>
    <mergeCell ref="D7:D9"/>
    <mergeCell ref="E7:E9"/>
    <mergeCell ref="F7:F9"/>
    <mergeCell ref="M7:Q7"/>
    <mergeCell ref="G8:H8"/>
    <mergeCell ref="B7:B9"/>
    <mergeCell ref="G7:L7"/>
    <mergeCell ref="C7:C9"/>
    <mergeCell ref="J32:M32"/>
    <mergeCell ref="F35:G35"/>
    <mergeCell ref="I8:J8"/>
    <mergeCell ref="K8:L8"/>
    <mergeCell ref="M8:N8"/>
    <mergeCell ref="D33:K34"/>
    <mergeCell ref="C10:C29"/>
    <mergeCell ref="F36:G36"/>
    <mergeCell ref="D37:D38"/>
    <mergeCell ref="E38:F38"/>
    <mergeCell ref="A31:F31"/>
    <mergeCell ref="A32:G32"/>
  </mergeCells>
  <phoneticPr fontId="14" type="noConversion"/>
  <printOptions horizontalCentered="1"/>
  <pageMargins left="0.31496062992125984" right="0.11811023622047245" top="0.74803149606299213" bottom="0.74803149606299213" header="0.31496062992125984" footer="0.31496062992125984"/>
  <pageSetup paperSize="9"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2026-07-03T06:02:29Z</cp:lastPrinted>
  <dcterms:created xsi:type="dcterms:W3CDTF">2024-09-11T19:24:16Z</dcterms:created>
  <dcterms:modified xsi:type="dcterms:W3CDTF">2026-07-28T08:59:04Z</dcterms:modified>
</cp:coreProperties>
</file>