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6E11F0FB-0250-4D1D-96B3-96CE51DE7EC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2" sheetId="2" r:id="rId1"/>
    <sheet name="Лист2 (2)" sheetId="4" r:id="rId2"/>
    <sheet name="Лист2 (3)" sheetId="5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5" l="1"/>
  <c r="L9" i="5" s="1"/>
  <c r="M9" i="5" s="1"/>
  <c r="N9" i="5" s="1"/>
  <c r="P9" i="5" s="1"/>
  <c r="I9" i="5"/>
  <c r="J9" i="5" s="1"/>
  <c r="H9" i="5"/>
  <c r="K8" i="5"/>
  <c r="L8" i="5" s="1"/>
  <c r="M8" i="5" s="1"/>
  <c r="N8" i="5" s="1"/>
  <c r="P8" i="5" s="1"/>
  <c r="I8" i="5"/>
  <c r="H8" i="5"/>
  <c r="K7" i="5"/>
  <c r="L7" i="5" s="1"/>
  <c r="M7" i="5" s="1"/>
  <c r="N7" i="5" s="1"/>
  <c r="P7" i="5" s="1"/>
  <c r="I7" i="5"/>
  <c r="J7" i="5" s="1"/>
  <c r="H7" i="5"/>
  <c r="K6" i="5"/>
  <c r="L6" i="5" s="1"/>
  <c r="M6" i="5" s="1"/>
  <c r="N6" i="5" s="1"/>
  <c r="P6" i="5" s="1"/>
  <c r="I6" i="5"/>
  <c r="J6" i="5" s="1"/>
  <c r="H6" i="5"/>
  <c r="K5" i="5"/>
  <c r="L5" i="5" s="1"/>
  <c r="M5" i="5" s="1"/>
  <c r="N5" i="5" s="1"/>
  <c r="P5" i="5" s="1"/>
  <c r="I5" i="5"/>
  <c r="J5" i="5" s="1"/>
  <c r="H5" i="5"/>
  <c r="K4" i="5"/>
  <c r="L4" i="5" s="1"/>
  <c r="M4" i="5" s="1"/>
  <c r="N4" i="5" s="1"/>
  <c r="P4" i="5" s="1"/>
  <c r="I4" i="5"/>
  <c r="H4" i="5"/>
  <c r="K4" i="4"/>
  <c r="L4" i="4" s="1"/>
  <c r="M4" i="4" s="1"/>
  <c r="N4" i="4" s="1"/>
  <c r="P4" i="4" s="1"/>
  <c r="L8" i="4" s="1"/>
  <c r="I4" i="4"/>
  <c r="J4" i="4" s="1"/>
  <c r="H4" i="4"/>
  <c r="J8" i="5" l="1"/>
  <c r="J4" i="5"/>
  <c r="P10" i="5"/>
  <c r="L13" i="5" s="1"/>
  <c r="I4" i="2"/>
  <c r="K4" i="2" l="1"/>
  <c r="L4" i="2" s="1"/>
  <c r="M4" i="2" s="1"/>
  <c r="N4" i="2" s="1"/>
  <c r="P4" i="2" s="1"/>
  <c r="L8" i="2" s="1"/>
  <c r="H4" i="2"/>
  <c r="J4" i="2" l="1"/>
</calcChain>
</file>

<file path=xl/sharedStrings.xml><?xml version="1.0" encoding="utf-8"?>
<sst xmlns="http://schemas.openxmlformats.org/spreadsheetml/2006/main" count="93" uniqueCount="38">
  <si>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</si>
  <si>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</si>
  <si>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</si>
  <si>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</si>
  <si>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</si>
  <si>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</si>
  <si>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</si>
  <si>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</si>
  <si>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</si>
  <si>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</si>
  <si>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</si>
  <si>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</si>
  <si>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</si>
  <si>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</si>
  <si>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</si>
  <si>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</si>
  <si>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</si>
  <si>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</si>
  <si>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</si>
  <si>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 xml:space="preserve">Поскольку коэффициент вариации цены менее 33%, совокупность значений, используемых в расчете, при определении НМЦК считается однородной  и не требуется </t>
  </si>
  <si>
    <t xml:space="preserve">  дополнительные исследования в целях увеличения количества ценовой информации, используемой в расчетах</t>
  </si>
  <si>
    <t>Исполнитель № 4652</t>
  </si>
  <si>
    <t>Исполнитель № 4651</t>
  </si>
  <si>
    <t>Исполнитель № 4650</t>
  </si>
  <si>
    <t>20.12.2024 г.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</si>
  <si>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>600 000,00</t>
    </r>
    <r>
      <rPr>
        <sz val="11"/>
        <color rgb="FF000000"/>
        <rFont val="Times New Roman"/>
        <family val="1"/>
        <charset val="204"/>
      </rPr>
      <t xml:space="preserve"> рублей</t>
    </r>
  </si>
  <si>
    <t>Боевая одежда пожарного Вид Т</t>
  </si>
  <si>
    <t>компл</t>
  </si>
  <si>
    <t>шт</t>
  </si>
  <si>
    <t>Скрин</t>
  </si>
  <si>
    <t xml:space="preserve">Скрин </t>
  </si>
  <si>
    <t>14.08.2026 г.</t>
  </si>
  <si>
    <t>Эмблема малая МЧС России (крепление-закрутка)</t>
  </si>
  <si>
    <t>Эмблема малая МЧС России (крепление-усы)</t>
  </si>
  <si>
    <t>Звезда золотистого цвета 20 мм</t>
  </si>
  <si>
    <t>Звезда золотистого цвета 13 мм</t>
  </si>
  <si>
    <t>Пуговица золотая 14 мм</t>
  </si>
  <si>
    <t>Знак различия (сержант)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</si>
</sst>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2" fontId="0" fillId="0" borderId="0" xfId="0" applyNumberFormat="1"/>
    <xf numFmtId="0" fontId="5" fillId="0" borderId="0" xfId="0" applyFont="1" applyAlignment="1">
      <alignment wrapText="1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/>
    <xf numFmtId="43" fontId="2" fillId="0" borderId="0" xfId="1" applyFont="1"/>
    <xf numFmtId="43" fontId="2" fillId="0" borderId="0" xfId="1" applyFont="1" applyAlignment="1">
      <alignment vertical="center"/>
    </xf>
    <xf numFmtId="43" fontId="2" fillId="0" borderId="0" xfId="1" applyFont="1" applyAlignment="1">
      <alignment horizontal="center" vertical="top"/>
    </xf>
    <xf numFmtId="43" fontId="0" fillId="0" borderId="0" xfId="1" applyFont="1"/>
    <xf numFmtId="0" fontId="8" fillId="0" borderId="0" xfId="0" applyFont="1"/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11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2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 wrapText="1"/>
    </xf>
    <xf numFmtId="0" fontId="16" fillId="0" borderId="1" xfId="2" applyFont="1" applyBorder="1" applyAlignment="1">
      <alignment horizontal="center" vertical="center" textRotation="90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right" vertical="top"/>
    </xf>
    <xf numFmtId="2" fontId="2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4" fontId="10" fillId="0" borderId="4" xfId="0" applyNumberFormat="1" applyFont="1" applyBorder="1" applyAlignment="1">
      <alignment horizontal="center" vertical="center"/>
    </xf>
    <xf numFmtId="4" fontId="10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58A5C1-E4B3-4736-BD6B-B04D8604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2875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63207C-A5E8-40D9-9211-862A8B33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104900"/>
          <a:ext cx="6381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BB0C7507-1511-4156-AC0D-998686BB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14550"/>
          <a:ext cx="1400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3B79CBF8-752F-4E43-88C4-0245EA91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641499-2031-442E-873C-A5122C0F1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2875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1F1D6F-5DF7-4F5C-AD96-C51425E9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104900"/>
          <a:ext cx="6381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9432CC36-3212-456C-9233-9755EA80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14550"/>
          <a:ext cx="1400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EDBE0ACB-5405-4381-B6E0-04E8C565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view="pageBreakPreview" zoomScaleNormal="100" zoomScaleSheetLayoutView="100" workbookViewId="0">
      <selection activeCell="I16" sqref="I16"/>
    </sheetView>
  </sheetViews>
  <sheetFormatPr defaultRowHeight="12.75" x14ac:dyDescent="0.2"/>
  <cols>
    <col min="1" max="1" width="3.140625" style="1" customWidth="1"/>
    <col min="2" max="2" width="32.28515625" style="1" customWidth="1"/>
    <col min="3" max="3" width="6.5703125" style="1" customWidth="1"/>
    <col min="4" max="4" width="6.7109375" style="1" customWidth="1"/>
    <col min="5" max="6" width="10.42578125" style="20" customWidth="1"/>
    <col min="7" max="7" width="10.5703125" style="20" customWidth="1"/>
    <col min="8" max="8" width="11.85546875" style="1" customWidth="1"/>
    <col min="9" max="9" width="10" style="1" customWidth="1"/>
    <col min="10" max="10" width="16.42578125" style="1" customWidth="1"/>
    <col min="11" max="11" width="21.140625" style="1" bestFit="1" customWidth="1"/>
    <col min="12" max="12" width="13" style="2" customWidth="1"/>
    <col min="13" max="13" width="9.28515625" style="1" bestFit="1" customWidth="1"/>
    <col min="14" max="14" width="13.28515625" style="1" bestFit="1" customWidth="1"/>
    <col min="15" max="15" width="7.5703125" style="12" customWidth="1"/>
    <col min="16" max="16" width="14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53" t="s">
        <v>0</v>
      </c>
      <c r="B1" s="53" t="s">
        <v>1</v>
      </c>
      <c r="C1" s="53" t="s">
        <v>2</v>
      </c>
      <c r="D1" s="53" t="s">
        <v>3</v>
      </c>
      <c r="E1" s="54" t="s">
        <v>4</v>
      </c>
      <c r="F1" s="55"/>
      <c r="G1" s="55"/>
      <c r="H1" s="56" t="s">
        <v>11</v>
      </c>
      <c r="I1" s="56"/>
      <c r="J1" s="56"/>
      <c r="K1" s="47" t="s">
        <v>12</v>
      </c>
      <c r="L1" s="47"/>
      <c r="M1" s="47"/>
      <c r="N1" s="47"/>
      <c r="O1" s="48" t="s">
        <v>18</v>
      </c>
      <c r="P1" s="49" t="s">
        <v>17</v>
      </c>
    </row>
    <row r="2" spans="1:16" ht="168.75" customHeight="1" x14ac:dyDescent="0.2">
      <c r="A2" s="53"/>
      <c r="B2" s="53"/>
      <c r="C2" s="53"/>
      <c r="D2" s="53"/>
      <c r="E2" s="33" t="s">
        <v>21</v>
      </c>
      <c r="F2" s="33" t="s">
        <v>22</v>
      </c>
      <c r="G2" s="33" t="s">
        <v>23</v>
      </c>
      <c r="H2" s="3" t="s">
        <v>15</v>
      </c>
      <c r="I2" s="3" t="s">
        <v>5</v>
      </c>
      <c r="J2" s="3" t="s">
        <v>10</v>
      </c>
      <c r="K2" s="3" t="s">
        <v>16</v>
      </c>
      <c r="L2" s="17" t="s">
        <v>6</v>
      </c>
      <c r="M2" s="3" t="s">
        <v>7</v>
      </c>
      <c r="N2" s="3" t="s">
        <v>8</v>
      </c>
      <c r="O2" s="48"/>
      <c r="P2" s="49"/>
    </row>
    <row r="3" spans="1:16" s="16" customFormat="1" ht="11.25" x14ac:dyDescent="0.2">
      <c r="A3" s="38">
        <v>1</v>
      </c>
      <c r="B3" s="38">
        <v>2</v>
      </c>
      <c r="C3" s="38">
        <v>3</v>
      </c>
      <c r="D3" s="38">
        <v>4</v>
      </c>
      <c r="E3" s="38">
        <v>5</v>
      </c>
      <c r="F3" s="38">
        <v>6</v>
      </c>
      <c r="G3" s="38">
        <v>7</v>
      </c>
      <c r="H3" s="38">
        <v>10</v>
      </c>
      <c r="I3" s="38">
        <v>11</v>
      </c>
      <c r="J3" s="38">
        <v>12</v>
      </c>
      <c r="K3" s="38">
        <v>13</v>
      </c>
      <c r="L3" s="38">
        <v>14</v>
      </c>
      <c r="M3" s="38">
        <v>15</v>
      </c>
      <c r="N3" s="38">
        <v>16</v>
      </c>
      <c r="O3" s="38">
        <v>14</v>
      </c>
      <c r="P3" s="38">
        <v>15</v>
      </c>
    </row>
    <row r="4" spans="1:16" ht="26.25" customHeight="1" x14ac:dyDescent="0.2">
      <c r="A4" s="36">
        <v>1</v>
      </c>
      <c r="B4" s="36" t="s">
        <v>26</v>
      </c>
      <c r="C4" s="36" t="s">
        <v>27</v>
      </c>
      <c r="D4" s="36">
        <v>1</v>
      </c>
      <c r="E4" s="21">
        <v>30000</v>
      </c>
      <c r="F4" s="21">
        <v>32000</v>
      </c>
      <c r="G4" s="21">
        <v>34120</v>
      </c>
      <c r="H4" s="40">
        <f>AVERAGE(E4:G4)</f>
        <v>32040</v>
      </c>
      <c r="I4" s="4">
        <f>SQRT(VAR(E4:G4))</f>
        <v>2060.291241548146</v>
      </c>
      <c r="J4" s="4">
        <f>I4/H4*100</f>
        <v>6.4303721646321659</v>
      </c>
      <c r="K4" s="21">
        <f t="shared" ref="K4" si="0">D4*SUM(E4:G4)/COLUMNS(E4:G4)</f>
        <v>32040</v>
      </c>
      <c r="L4" s="21">
        <f t="shared" ref="L4" si="1">K4/D4</f>
        <v>32040</v>
      </c>
      <c r="M4" s="21">
        <f t="shared" ref="M4" si="2">ROUND(L4,2)</f>
        <v>32040</v>
      </c>
      <c r="N4" s="21">
        <f t="shared" ref="N4" si="3">M4*D4</f>
        <v>32040</v>
      </c>
      <c r="O4" s="36">
        <v>19</v>
      </c>
      <c r="P4" s="23">
        <f t="shared" ref="P4" si="4">O4*N4</f>
        <v>608760</v>
      </c>
    </row>
    <row r="5" spans="1:16" s="16" customFormat="1" ht="39.75" customHeight="1" x14ac:dyDescent="0.2">
      <c r="A5" s="50" t="s">
        <v>19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24"/>
      <c r="N5" s="24"/>
      <c r="O5" s="37"/>
      <c r="P5" s="39"/>
    </row>
    <row r="6" spans="1:16" s="16" customFormat="1" ht="39.75" customHeight="1" x14ac:dyDescent="0.2">
      <c r="A6" s="51" t="s">
        <v>20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24"/>
      <c r="N6" s="24"/>
      <c r="O6" s="37"/>
      <c r="P6" s="6"/>
    </row>
    <row r="7" spans="1:16" s="6" customFormat="1" ht="21.75" customHeight="1" x14ac:dyDescent="0.25">
      <c r="A7" s="25"/>
      <c r="B7" s="26"/>
      <c r="C7" s="26"/>
      <c r="D7" s="26"/>
      <c r="E7" s="27"/>
      <c r="F7" s="27"/>
      <c r="G7" s="27"/>
      <c r="H7" s="26"/>
      <c r="I7" s="26"/>
      <c r="J7" s="26"/>
      <c r="K7" s="26"/>
      <c r="L7" s="28"/>
      <c r="M7" s="29"/>
      <c r="N7" s="29"/>
      <c r="O7" s="14"/>
    </row>
    <row r="8" spans="1:16" s="6" customFormat="1" ht="21.75" customHeight="1" x14ac:dyDescent="0.25">
      <c r="A8" s="52" t="s">
        <v>14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41">
        <f>P4</f>
        <v>608760</v>
      </c>
      <c r="M8" s="34" t="s">
        <v>9</v>
      </c>
      <c r="N8" s="34"/>
      <c r="O8" s="13"/>
      <c r="P8" s="5"/>
    </row>
    <row r="9" spans="1:16" s="6" customFormat="1" ht="51" customHeight="1" x14ac:dyDescent="0.25">
      <c r="A9" s="44" t="s">
        <v>13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30"/>
      <c r="M9" s="31"/>
      <c r="N9" s="31"/>
      <c r="O9" s="12"/>
      <c r="P9" s="1"/>
    </row>
    <row r="10" spans="1:16" s="5" customFormat="1" ht="15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0"/>
      <c r="M10" s="31"/>
      <c r="N10" s="31"/>
      <c r="O10" s="12"/>
      <c r="P10" s="1"/>
    </row>
    <row r="11" spans="1:16" s="6" customFormat="1" ht="21.75" customHeight="1" x14ac:dyDescent="0.25">
      <c r="A11" s="45" t="s">
        <v>25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</row>
    <row r="12" spans="1:16" ht="1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0"/>
      <c r="M12" s="31"/>
      <c r="N12" s="31"/>
    </row>
    <row r="13" spans="1:16" ht="17.25" customHeight="1" x14ac:dyDescent="0.25">
      <c r="A13" s="44" t="s">
        <v>24</v>
      </c>
      <c r="B13" s="44"/>
      <c r="C13" s="8"/>
      <c r="D13" s="8"/>
      <c r="E13" s="46"/>
      <c r="F13" s="46"/>
      <c r="G13" s="18"/>
      <c r="H13"/>
      <c r="I13"/>
      <c r="J13"/>
      <c r="K13" s="9"/>
      <c r="L13" s="7"/>
      <c r="M13"/>
      <c r="N13"/>
      <c r="O13" s="15"/>
      <c r="P13"/>
    </row>
    <row r="14" spans="1:16" ht="15" x14ac:dyDescent="0.25">
      <c r="A14" s="8"/>
      <c r="B14" s="8"/>
      <c r="C14"/>
      <c r="D14"/>
      <c r="E14" s="18"/>
      <c r="F14" s="18"/>
      <c r="G14" s="18"/>
      <c r="H14"/>
      <c r="I14"/>
      <c r="J14"/>
      <c r="K14"/>
      <c r="L14" s="7"/>
      <c r="M14"/>
      <c r="N14"/>
      <c r="O14" s="15"/>
      <c r="P14"/>
    </row>
    <row r="15" spans="1:16" customFormat="1" ht="15.75" x14ac:dyDescent="0.25">
      <c r="A15" s="8"/>
      <c r="B15" s="10"/>
      <c r="C15" s="11"/>
      <c r="D15" s="11"/>
      <c r="E15" s="19"/>
      <c r="F15" s="19"/>
      <c r="G15" s="19"/>
      <c r="L15" s="7"/>
      <c r="O15" s="15"/>
    </row>
    <row r="16" spans="1:16" customFormat="1" ht="15.75" x14ac:dyDescent="0.25">
      <c r="A16" s="8"/>
      <c r="B16" s="10"/>
      <c r="C16" s="11"/>
      <c r="D16" s="11"/>
      <c r="E16" s="19"/>
      <c r="F16" s="35"/>
      <c r="G16" s="19"/>
      <c r="L16" s="7"/>
      <c r="O16" s="15"/>
    </row>
    <row r="17" spans="1:16" customFormat="1" ht="15" x14ac:dyDescent="0.25">
      <c r="A17" s="22"/>
      <c r="E17" s="18"/>
      <c r="F17" s="18"/>
      <c r="G17" s="18"/>
      <c r="L17" s="7"/>
      <c r="O17" s="15"/>
    </row>
    <row r="18" spans="1:16" customFormat="1" ht="15" x14ac:dyDescent="0.25">
      <c r="A18" s="22"/>
      <c r="E18" s="18"/>
      <c r="F18" s="18"/>
      <c r="G18" s="18"/>
      <c r="L18" s="7"/>
      <c r="O18" s="15"/>
    </row>
    <row r="19" spans="1:16" customFormat="1" ht="15" x14ac:dyDescent="0.25">
      <c r="A19" s="1"/>
      <c r="B19" s="1"/>
      <c r="C19" s="1"/>
      <c r="D19" s="1"/>
      <c r="E19" s="20"/>
      <c r="F19" s="20"/>
      <c r="G19" s="20"/>
      <c r="H19" s="1"/>
      <c r="I19" s="1"/>
      <c r="J19" s="1"/>
      <c r="K19" s="1"/>
      <c r="L19" s="2"/>
      <c r="M19" s="1"/>
      <c r="N19" s="1"/>
      <c r="O19" s="12"/>
      <c r="P19" s="1"/>
    </row>
    <row r="20" spans="1:16" customFormat="1" ht="15" x14ac:dyDescent="0.25">
      <c r="A20" s="1"/>
      <c r="B20" s="1"/>
      <c r="C20" s="1"/>
      <c r="D20" s="1"/>
      <c r="E20" s="20"/>
      <c r="F20" s="20"/>
      <c r="G20" s="20"/>
      <c r="H20" s="1"/>
      <c r="I20" s="1"/>
      <c r="J20" s="1"/>
      <c r="K20" s="1"/>
      <c r="L20" s="2"/>
      <c r="M20" s="1"/>
      <c r="N20" s="1"/>
      <c r="O20" s="12"/>
      <c r="P20" s="1"/>
    </row>
  </sheetData>
  <mergeCells count="16">
    <mergeCell ref="A8:K8"/>
    <mergeCell ref="O1:O2"/>
    <mergeCell ref="P1:P2"/>
    <mergeCell ref="E13:F13"/>
    <mergeCell ref="A9:K9"/>
    <mergeCell ref="A1:A2"/>
    <mergeCell ref="B1:B2"/>
    <mergeCell ref="C1:C2"/>
    <mergeCell ref="D1:D2"/>
    <mergeCell ref="H1:J1"/>
    <mergeCell ref="K1:N1"/>
    <mergeCell ref="E1:G1"/>
    <mergeCell ref="A13:B13"/>
    <mergeCell ref="A5:L5"/>
    <mergeCell ref="A6:L6"/>
    <mergeCell ref="A11:P11"/>
  </mergeCells>
  <pageMargins left="0" right="0" top="0.56999999999999995" bottom="0" header="0" footer="0"/>
  <pageSetup paperSize="9" scale="74" fitToHeight="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E4A8-5B1D-4918-AAF5-C7472BE92F31}">
  <sheetPr>
    <pageSetUpPr fitToPage="1"/>
  </sheetPr>
  <dimension ref="A1:P20"/>
  <sheetViews>
    <sheetView view="pageBreakPreview" zoomScaleNormal="100" zoomScaleSheetLayoutView="100" workbookViewId="0">
      <selection activeCell="A11" sqref="A11:P11"/>
    </sheetView>
  </sheetViews>
  <sheetFormatPr defaultRowHeight="12.75" x14ac:dyDescent="0.2"/>
  <cols>
    <col min="1" max="1" width="3.140625" style="1" customWidth="1"/>
    <col min="2" max="2" width="32.28515625" style="1" customWidth="1"/>
    <col min="3" max="3" width="6.5703125" style="1" customWidth="1"/>
    <col min="4" max="4" width="6.7109375" style="1" customWidth="1"/>
    <col min="5" max="6" width="10.42578125" style="20" customWidth="1"/>
    <col min="7" max="7" width="10.5703125" style="20" customWidth="1"/>
    <col min="8" max="8" width="11.85546875" style="1" customWidth="1"/>
    <col min="9" max="9" width="10" style="1" customWidth="1"/>
    <col min="10" max="10" width="16.42578125" style="1" customWidth="1"/>
    <col min="11" max="11" width="21.140625" style="1" bestFit="1" customWidth="1"/>
    <col min="12" max="12" width="13" style="2" customWidth="1"/>
    <col min="13" max="13" width="9.28515625" style="1" bestFit="1" customWidth="1"/>
    <col min="14" max="14" width="13.28515625" style="1" bestFit="1" customWidth="1"/>
    <col min="15" max="15" width="7.5703125" style="12" customWidth="1"/>
    <col min="16" max="16" width="14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53" t="s">
        <v>0</v>
      </c>
      <c r="B1" s="53" t="s">
        <v>1</v>
      </c>
      <c r="C1" s="53" t="s">
        <v>2</v>
      </c>
      <c r="D1" s="53" t="s">
        <v>3</v>
      </c>
      <c r="E1" s="54" t="s">
        <v>4</v>
      </c>
      <c r="F1" s="55"/>
      <c r="G1" s="55"/>
      <c r="H1" s="56" t="s">
        <v>11</v>
      </c>
      <c r="I1" s="56"/>
      <c r="J1" s="56"/>
      <c r="K1" s="47" t="s">
        <v>12</v>
      </c>
      <c r="L1" s="47"/>
      <c r="M1" s="47"/>
      <c r="N1" s="47"/>
      <c r="O1" s="48" t="s">
        <v>18</v>
      </c>
      <c r="P1" s="49" t="s">
        <v>17</v>
      </c>
    </row>
    <row r="2" spans="1:16" ht="168.75" customHeight="1" x14ac:dyDescent="0.2">
      <c r="A2" s="53"/>
      <c r="B2" s="53"/>
      <c r="C2" s="53"/>
      <c r="D2" s="53"/>
      <c r="E2" s="33" t="s">
        <v>21</v>
      </c>
      <c r="F2" s="33" t="s">
        <v>22</v>
      </c>
      <c r="G2" s="33" t="s">
        <v>23</v>
      </c>
      <c r="H2" s="3" t="s">
        <v>15</v>
      </c>
      <c r="I2" s="3" t="s">
        <v>5</v>
      </c>
      <c r="J2" s="3" t="s">
        <v>10</v>
      </c>
      <c r="K2" s="3" t="s">
        <v>16</v>
      </c>
      <c r="L2" s="17" t="s">
        <v>6</v>
      </c>
      <c r="M2" s="3" t="s">
        <v>7</v>
      </c>
      <c r="N2" s="3" t="s">
        <v>8</v>
      </c>
      <c r="O2" s="48"/>
      <c r="P2" s="49"/>
    </row>
    <row r="3" spans="1:16" s="16" customFormat="1" ht="11.25" x14ac:dyDescent="0.2">
      <c r="A3" s="38">
        <v>1</v>
      </c>
      <c r="B3" s="38">
        <v>2</v>
      </c>
      <c r="C3" s="38">
        <v>3</v>
      </c>
      <c r="D3" s="38">
        <v>4</v>
      </c>
      <c r="E3" s="38">
        <v>5</v>
      </c>
      <c r="F3" s="38">
        <v>6</v>
      </c>
      <c r="G3" s="38">
        <v>7</v>
      </c>
      <c r="H3" s="38">
        <v>10</v>
      </c>
      <c r="I3" s="38">
        <v>11</v>
      </c>
      <c r="J3" s="38">
        <v>12</v>
      </c>
      <c r="K3" s="38">
        <v>13</v>
      </c>
      <c r="L3" s="38">
        <v>14</v>
      </c>
      <c r="M3" s="38">
        <v>15</v>
      </c>
      <c r="N3" s="38">
        <v>16</v>
      </c>
      <c r="O3" s="38">
        <v>14</v>
      </c>
      <c r="P3" s="38">
        <v>15</v>
      </c>
    </row>
    <row r="4" spans="1:16" ht="26.25" customHeight="1" x14ac:dyDescent="0.2">
      <c r="A4" s="36">
        <v>1</v>
      </c>
      <c r="B4" s="36" t="s">
        <v>26</v>
      </c>
      <c r="C4" s="36" t="s">
        <v>27</v>
      </c>
      <c r="D4" s="36">
        <v>1</v>
      </c>
      <c r="E4" s="21">
        <v>30000</v>
      </c>
      <c r="F4" s="21">
        <v>32000</v>
      </c>
      <c r="G4" s="21">
        <v>34120</v>
      </c>
      <c r="H4" s="40">
        <f>AVERAGE(E4:G4)</f>
        <v>32040</v>
      </c>
      <c r="I4" s="4">
        <f>SQRT(VAR(E4:G4))</f>
        <v>2060.291241548146</v>
      </c>
      <c r="J4" s="4">
        <f>I4/H4*100</f>
        <v>6.4303721646321659</v>
      </c>
      <c r="K4" s="21">
        <f t="shared" ref="K4" si="0">D4*SUM(E4:G4)/COLUMNS(E4:G4)</f>
        <v>32040</v>
      </c>
      <c r="L4" s="21">
        <f t="shared" ref="L4" si="1">K4/D4</f>
        <v>32040</v>
      </c>
      <c r="M4" s="21">
        <f t="shared" ref="M4" si="2">ROUND(L4,2)</f>
        <v>32040</v>
      </c>
      <c r="N4" s="21">
        <f t="shared" ref="N4" si="3">M4*D4</f>
        <v>32040</v>
      </c>
      <c r="O4" s="36">
        <v>19</v>
      </c>
      <c r="P4" s="23">
        <f t="shared" ref="P4" si="4">O4*N4</f>
        <v>608760</v>
      </c>
    </row>
    <row r="5" spans="1:16" s="16" customFormat="1" ht="39.75" customHeight="1" x14ac:dyDescent="0.2">
      <c r="A5" s="50" t="s">
        <v>19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24"/>
      <c r="N5" s="24"/>
      <c r="O5" s="37"/>
      <c r="P5" s="39"/>
    </row>
    <row r="6" spans="1:16" s="16" customFormat="1" ht="39.75" customHeight="1" x14ac:dyDescent="0.2">
      <c r="A6" s="51" t="s">
        <v>20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24"/>
      <c r="N6" s="24"/>
      <c r="O6" s="37"/>
      <c r="P6" s="6"/>
    </row>
    <row r="7" spans="1:16" s="6" customFormat="1" ht="21.75" customHeight="1" x14ac:dyDescent="0.25">
      <c r="A7" s="25"/>
      <c r="B7" s="26"/>
      <c r="C7" s="26"/>
      <c r="D7" s="26"/>
      <c r="E7" s="27"/>
      <c r="F7" s="27"/>
      <c r="G7" s="27"/>
      <c r="H7" s="26"/>
      <c r="I7" s="26"/>
      <c r="J7" s="26"/>
      <c r="K7" s="26"/>
      <c r="L7" s="28"/>
      <c r="M7" s="29"/>
      <c r="N7" s="29"/>
      <c r="O7" s="14"/>
    </row>
    <row r="8" spans="1:16" s="6" customFormat="1" ht="21.75" customHeight="1" x14ac:dyDescent="0.25">
      <c r="A8" s="52" t="s">
        <v>14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41">
        <f>P4</f>
        <v>608760</v>
      </c>
      <c r="M8" s="34" t="s">
        <v>9</v>
      </c>
      <c r="N8" s="34"/>
      <c r="O8" s="13"/>
      <c r="P8" s="5"/>
    </row>
    <row r="9" spans="1:16" s="6" customFormat="1" ht="51" customHeight="1" x14ac:dyDescent="0.25">
      <c r="A9" s="44" t="s">
        <v>13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30"/>
      <c r="M9" s="31"/>
      <c r="N9" s="31"/>
      <c r="O9" s="12"/>
      <c r="P9" s="1"/>
    </row>
    <row r="10" spans="1:16" s="5" customFormat="1" ht="15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0"/>
      <c r="M10" s="31"/>
      <c r="N10" s="31"/>
      <c r="O10" s="12"/>
      <c r="P10" s="1"/>
    </row>
    <row r="11" spans="1:16" s="6" customFormat="1" ht="21.75" customHeight="1" x14ac:dyDescent="0.25">
      <c r="A11" s="45" t="s">
        <v>25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</row>
    <row r="12" spans="1:16" ht="1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0"/>
      <c r="M12" s="31"/>
      <c r="N12" s="31"/>
    </row>
    <row r="13" spans="1:16" ht="17.25" customHeight="1" x14ac:dyDescent="0.25">
      <c r="A13" s="44" t="s">
        <v>24</v>
      </c>
      <c r="B13" s="44"/>
      <c r="C13" s="8"/>
      <c r="D13" s="8"/>
      <c r="E13" s="46"/>
      <c r="F13" s="46"/>
      <c r="G13" s="18"/>
      <c r="H13"/>
      <c r="I13"/>
      <c r="J13"/>
      <c r="K13" s="9"/>
      <c r="L13" s="7"/>
      <c r="M13"/>
      <c r="N13"/>
      <c r="O13" s="15"/>
      <c r="P13"/>
    </row>
    <row r="14" spans="1:16" ht="15" x14ac:dyDescent="0.25">
      <c r="A14" s="8"/>
      <c r="B14" s="8"/>
      <c r="C14"/>
      <c r="D14"/>
      <c r="E14" s="18"/>
      <c r="F14" s="18"/>
      <c r="G14" s="18"/>
      <c r="H14"/>
      <c r="I14"/>
      <c r="J14"/>
      <c r="K14"/>
      <c r="L14" s="7"/>
      <c r="M14"/>
      <c r="N14"/>
      <c r="O14" s="15"/>
      <c r="P14"/>
    </row>
    <row r="15" spans="1:16" customFormat="1" ht="15.75" x14ac:dyDescent="0.25">
      <c r="A15" s="8"/>
      <c r="B15" s="10"/>
      <c r="C15" s="11"/>
      <c r="D15" s="11"/>
      <c r="E15" s="19"/>
      <c r="F15" s="19"/>
      <c r="G15" s="19"/>
      <c r="L15" s="7"/>
      <c r="O15" s="15"/>
    </row>
    <row r="16" spans="1:16" customFormat="1" ht="15.75" x14ac:dyDescent="0.25">
      <c r="A16" s="8"/>
      <c r="B16" s="10"/>
      <c r="C16" s="11"/>
      <c r="D16" s="11"/>
      <c r="E16" s="19"/>
      <c r="F16" s="35"/>
      <c r="G16" s="19"/>
      <c r="L16" s="7"/>
      <c r="O16" s="15"/>
    </row>
    <row r="17" spans="1:16" customFormat="1" ht="15" x14ac:dyDescent="0.25">
      <c r="A17" s="22"/>
      <c r="E17" s="18"/>
      <c r="F17" s="18"/>
      <c r="G17" s="18"/>
      <c r="L17" s="7"/>
      <c r="O17" s="15"/>
    </row>
    <row r="18" spans="1:16" customFormat="1" ht="15" x14ac:dyDescent="0.25">
      <c r="A18" s="22"/>
      <c r="E18" s="18"/>
      <c r="F18" s="18"/>
      <c r="G18" s="18"/>
      <c r="L18" s="7"/>
      <c r="O18" s="15"/>
    </row>
    <row r="19" spans="1:16" customFormat="1" ht="15" x14ac:dyDescent="0.25">
      <c r="A19" s="1"/>
      <c r="B19" s="1"/>
      <c r="C19" s="1"/>
      <c r="D19" s="1"/>
      <c r="E19" s="20"/>
      <c r="F19" s="20"/>
      <c r="G19" s="20"/>
      <c r="H19" s="1"/>
      <c r="I19" s="1"/>
      <c r="J19" s="1"/>
      <c r="K19" s="1"/>
      <c r="L19" s="2"/>
      <c r="M19" s="1"/>
      <c r="N19" s="1"/>
      <c r="O19" s="12"/>
      <c r="P19" s="1"/>
    </row>
    <row r="20" spans="1:16" customFormat="1" ht="15" x14ac:dyDescent="0.25">
      <c r="A20" s="1"/>
      <c r="B20" s="1"/>
      <c r="C20" s="1"/>
      <c r="D20" s="1"/>
      <c r="E20" s="20"/>
      <c r="F20" s="20"/>
      <c r="G20" s="20"/>
      <c r="H20" s="1"/>
      <c r="I20" s="1"/>
      <c r="J20" s="1"/>
      <c r="K20" s="1"/>
      <c r="L20" s="2"/>
      <c r="M20" s="1"/>
      <c r="N20" s="1"/>
      <c r="O20" s="12"/>
      <c r="P20" s="1"/>
    </row>
  </sheetData>
  <mergeCells count="16">
    <mergeCell ref="A9:K9"/>
    <mergeCell ref="A11:P11"/>
    <mergeCell ref="A13:B13"/>
    <mergeCell ref="E13:F13"/>
    <mergeCell ref="K1:N1"/>
    <mergeCell ref="O1:O2"/>
    <mergeCell ref="P1:P2"/>
    <mergeCell ref="A5:L5"/>
    <mergeCell ref="A6:L6"/>
    <mergeCell ref="A8:K8"/>
    <mergeCell ref="A1:A2"/>
    <mergeCell ref="B1:B2"/>
    <mergeCell ref="C1:C2"/>
    <mergeCell ref="D1:D2"/>
    <mergeCell ref="E1:G1"/>
    <mergeCell ref="H1:J1"/>
  </mergeCells>
  <pageMargins left="0" right="0" top="0.56999999999999995" bottom="0" header="0" footer="0"/>
  <pageSetup paperSize="9" scale="74" fitToHeight="2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383B-54EF-4B5E-A1C6-DBF3431E5DB7}">
  <sheetPr>
    <pageSetUpPr fitToPage="1"/>
  </sheetPr>
  <dimension ref="A1:P25"/>
  <sheetViews>
    <sheetView tabSelected="1" view="pageBreakPreview" zoomScaleNormal="100" zoomScaleSheetLayoutView="100" workbookViewId="0">
      <selection activeCell="O10" sqref="O10"/>
    </sheetView>
  </sheetViews>
  <sheetFormatPr defaultRowHeight="12.75" x14ac:dyDescent="0.2"/>
  <cols>
    <col min="1" max="1" width="3.140625" style="1" customWidth="1"/>
    <col min="2" max="2" width="32.28515625" style="1" customWidth="1"/>
    <col min="3" max="3" width="6.5703125" style="1" customWidth="1"/>
    <col min="4" max="4" width="6.7109375" style="1" customWidth="1"/>
    <col min="5" max="6" width="10.42578125" style="20" customWidth="1"/>
    <col min="7" max="7" width="10.5703125" style="20" customWidth="1"/>
    <col min="8" max="8" width="11.85546875" style="1" customWidth="1"/>
    <col min="9" max="9" width="10" style="1" customWidth="1"/>
    <col min="10" max="10" width="16.42578125" style="1" customWidth="1"/>
    <col min="11" max="11" width="21.140625" style="1" bestFit="1" customWidth="1"/>
    <col min="12" max="12" width="13" style="2" customWidth="1"/>
    <col min="13" max="13" width="9.28515625" style="1" bestFit="1" customWidth="1"/>
    <col min="14" max="14" width="13.28515625" style="1" bestFit="1" customWidth="1"/>
    <col min="15" max="15" width="7.5703125" style="12" customWidth="1"/>
    <col min="16" max="16" width="14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53" t="s">
        <v>0</v>
      </c>
      <c r="B1" s="53" t="s">
        <v>1</v>
      </c>
      <c r="C1" s="53" t="s">
        <v>2</v>
      </c>
      <c r="D1" s="53" t="s">
        <v>3</v>
      </c>
      <c r="E1" s="54" t="s">
        <v>4</v>
      </c>
      <c r="F1" s="55"/>
      <c r="G1" s="55"/>
      <c r="H1" s="56" t="s">
        <v>11</v>
      </c>
      <c r="I1" s="56"/>
      <c r="J1" s="56"/>
      <c r="K1" s="47" t="s">
        <v>12</v>
      </c>
      <c r="L1" s="47"/>
      <c r="M1" s="47"/>
      <c r="N1" s="47"/>
      <c r="O1" s="48" t="s">
        <v>18</v>
      </c>
      <c r="P1" s="49" t="s">
        <v>17</v>
      </c>
    </row>
    <row r="2" spans="1:16" ht="168.75" customHeight="1" x14ac:dyDescent="0.2">
      <c r="A2" s="53"/>
      <c r="B2" s="53"/>
      <c r="C2" s="53"/>
      <c r="D2" s="53"/>
      <c r="E2" s="33" t="s">
        <v>29</v>
      </c>
      <c r="F2" s="33" t="s">
        <v>30</v>
      </c>
      <c r="G2" s="33" t="s">
        <v>30</v>
      </c>
      <c r="H2" s="3" t="s">
        <v>15</v>
      </c>
      <c r="I2" s="3" t="s">
        <v>5</v>
      </c>
      <c r="J2" s="3" t="s">
        <v>10</v>
      </c>
      <c r="K2" s="3" t="s">
        <v>16</v>
      </c>
      <c r="L2" s="17" t="s">
        <v>6</v>
      </c>
      <c r="M2" s="3" t="s">
        <v>7</v>
      </c>
      <c r="N2" s="3" t="s">
        <v>8</v>
      </c>
      <c r="O2" s="48"/>
      <c r="P2" s="49"/>
    </row>
    <row r="3" spans="1:16" s="16" customFormat="1" ht="11.25" x14ac:dyDescent="0.2">
      <c r="A3" s="38">
        <v>1</v>
      </c>
      <c r="B3" s="38">
        <v>2</v>
      </c>
      <c r="C3" s="38">
        <v>3</v>
      </c>
      <c r="D3" s="38">
        <v>4</v>
      </c>
      <c r="E3" s="38">
        <v>5</v>
      </c>
      <c r="F3" s="38">
        <v>6</v>
      </c>
      <c r="G3" s="38">
        <v>7</v>
      </c>
      <c r="H3" s="38">
        <v>10</v>
      </c>
      <c r="I3" s="38">
        <v>11</v>
      </c>
      <c r="J3" s="38">
        <v>12</v>
      </c>
      <c r="K3" s="38">
        <v>13</v>
      </c>
      <c r="L3" s="38">
        <v>14</v>
      </c>
      <c r="M3" s="38">
        <v>15</v>
      </c>
      <c r="N3" s="38">
        <v>16</v>
      </c>
      <c r="O3" s="38">
        <v>14</v>
      </c>
      <c r="P3" s="38">
        <v>15</v>
      </c>
    </row>
    <row r="4" spans="1:16" s="16" customFormat="1" ht="25.5" x14ac:dyDescent="0.2">
      <c r="A4" s="36">
        <v>1</v>
      </c>
      <c r="B4" s="42" t="s">
        <v>32</v>
      </c>
      <c r="C4" s="36" t="s">
        <v>28</v>
      </c>
      <c r="D4" s="36">
        <v>1</v>
      </c>
      <c r="E4" s="21">
        <v>159</v>
      </c>
      <c r="F4" s="21">
        <v>110</v>
      </c>
      <c r="G4" s="21">
        <v>120</v>
      </c>
      <c r="H4" s="40">
        <f t="shared" ref="H4:H9" si="0">AVERAGE(E4:G4)</f>
        <v>129.66666666666666</v>
      </c>
      <c r="I4" s="4">
        <f t="shared" ref="I4:I9" si="1">SQRT(VAR(E4:G4))</f>
        <v>25.890796305508491</v>
      </c>
      <c r="J4" s="4">
        <f t="shared" ref="J4:J9" si="2">I4/H4*100</f>
        <v>19.96719509422249</v>
      </c>
      <c r="K4" s="21">
        <f t="shared" ref="K4:K9" si="3">D4*SUM(E4:G4)/COLUMNS(E4:G4)</f>
        <v>129.66666666666666</v>
      </c>
      <c r="L4" s="21">
        <f t="shared" ref="L4:L9" si="4">K4/D4</f>
        <v>129.66666666666666</v>
      </c>
      <c r="M4" s="21">
        <f t="shared" ref="M4:M9" si="5">ROUND(L4,2)</f>
        <v>129.66999999999999</v>
      </c>
      <c r="N4" s="21">
        <f t="shared" ref="N4:N9" si="6">M4*D4</f>
        <v>129.66999999999999</v>
      </c>
      <c r="O4" s="36">
        <v>100</v>
      </c>
      <c r="P4" s="23">
        <f t="shared" ref="P4:P9" si="7">O4*N4</f>
        <v>12966.999999999998</v>
      </c>
    </row>
    <row r="5" spans="1:16" s="16" customFormat="1" ht="25.5" x14ac:dyDescent="0.2">
      <c r="A5" s="36">
        <v>1</v>
      </c>
      <c r="B5" s="42" t="s">
        <v>33</v>
      </c>
      <c r="C5" s="36" t="s">
        <v>28</v>
      </c>
      <c r="D5" s="36">
        <v>1</v>
      </c>
      <c r="E5" s="21">
        <v>35</v>
      </c>
      <c r="F5" s="21">
        <v>40</v>
      </c>
      <c r="G5" s="21">
        <v>35</v>
      </c>
      <c r="H5" s="40">
        <f t="shared" ref="H5:H9" si="8">AVERAGE(E5:G5)</f>
        <v>36.666666666666664</v>
      </c>
      <c r="I5" s="4">
        <f t="shared" ref="I5:I9" si="9">SQRT(VAR(E5:G5))</f>
        <v>2.8867513459481287</v>
      </c>
      <c r="J5" s="4">
        <f t="shared" ref="J5:J9" si="10">I5/H5*100</f>
        <v>7.8729582162221696</v>
      </c>
      <c r="K5" s="21">
        <f t="shared" ref="K5:K9" si="11">D5*SUM(E5:G5)/COLUMNS(E5:G5)</f>
        <v>36.666666666666664</v>
      </c>
      <c r="L5" s="21">
        <f t="shared" ref="L5:L9" si="12">K5/D5</f>
        <v>36.666666666666664</v>
      </c>
      <c r="M5" s="21">
        <f t="shared" ref="M5:M9" si="13">ROUND(L5,2)</f>
        <v>36.67</v>
      </c>
      <c r="N5" s="21">
        <f t="shared" ref="N5:N9" si="14">M5*D5</f>
        <v>36.67</v>
      </c>
      <c r="O5" s="36">
        <v>500</v>
      </c>
      <c r="P5" s="23">
        <f t="shared" ref="P5:P9" si="15">O5*N5</f>
        <v>18335</v>
      </c>
    </row>
    <row r="6" spans="1:16" s="16" customFormat="1" x14ac:dyDescent="0.2">
      <c r="A6" s="36">
        <v>1</v>
      </c>
      <c r="B6" s="42" t="s">
        <v>34</v>
      </c>
      <c r="C6" s="36" t="s">
        <v>28</v>
      </c>
      <c r="D6" s="36">
        <v>1</v>
      </c>
      <c r="E6" s="21">
        <v>13</v>
      </c>
      <c r="F6" s="21">
        <v>12</v>
      </c>
      <c r="G6" s="21">
        <v>20</v>
      </c>
      <c r="H6" s="40">
        <f t="shared" si="8"/>
        <v>15</v>
      </c>
      <c r="I6" s="4">
        <f t="shared" si="9"/>
        <v>4.358898943540674</v>
      </c>
      <c r="J6" s="4">
        <f t="shared" si="10"/>
        <v>29.059326290271159</v>
      </c>
      <c r="K6" s="21">
        <f t="shared" si="11"/>
        <v>15</v>
      </c>
      <c r="L6" s="21">
        <f t="shared" si="12"/>
        <v>15</v>
      </c>
      <c r="M6" s="21">
        <f t="shared" si="13"/>
        <v>15</v>
      </c>
      <c r="N6" s="21">
        <f t="shared" si="14"/>
        <v>15</v>
      </c>
      <c r="O6" s="36">
        <v>1000</v>
      </c>
      <c r="P6" s="23">
        <f t="shared" si="15"/>
        <v>15000</v>
      </c>
    </row>
    <row r="7" spans="1:16" s="16" customFormat="1" x14ac:dyDescent="0.2">
      <c r="A7" s="36">
        <v>1</v>
      </c>
      <c r="B7" s="42" t="s">
        <v>35</v>
      </c>
      <c r="C7" s="36" t="s">
        <v>28</v>
      </c>
      <c r="D7" s="36">
        <v>1</v>
      </c>
      <c r="E7" s="21">
        <v>15</v>
      </c>
      <c r="F7" s="21">
        <v>10</v>
      </c>
      <c r="G7" s="21">
        <v>11</v>
      </c>
      <c r="H7" s="40">
        <f t="shared" si="8"/>
        <v>12</v>
      </c>
      <c r="I7" s="4">
        <f t="shared" si="9"/>
        <v>2.6457513110645907</v>
      </c>
      <c r="J7" s="4">
        <f t="shared" si="10"/>
        <v>22.047927592204921</v>
      </c>
      <c r="K7" s="21">
        <f t="shared" si="11"/>
        <v>12</v>
      </c>
      <c r="L7" s="21">
        <f t="shared" si="12"/>
        <v>12</v>
      </c>
      <c r="M7" s="21">
        <f t="shared" si="13"/>
        <v>12</v>
      </c>
      <c r="N7" s="21">
        <f t="shared" si="14"/>
        <v>12</v>
      </c>
      <c r="O7" s="36">
        <v>1000</v>
      </c>
      <c r="P7" s="23">
        <f t="shared" si="15"/>
        <v>12000</v>
      </c>
    </row>
    <row r="8" spans="1:16" s="16" customFormat="1" x14ac:dyDescent="0.2">
      <c r="A8" s="36">
        <v>1</v>
      </c>
      <c r="B8" s="42" t="s">
        <v>36</v>
      </c>
      <c r="C8" s="36" t="s">
        <v>28</v>
      </c>
      <c r="D8" s="36">
        <v>1</v>
      </c>
      <c r="E8" s="21">
        <v>10</v>
      </c>
      <c r="F8" s="21">
        <v>15</v>
      </c>
      <c r="G8" s="21">
        <v>17</v>
      </c>
      <c r="H8" s="40">
        <f t="shared" si="8"/>
        <v>14</v>
      </c>
      <c r="I8" s="4">
        <f t="shared" si="9"/>
        <v>3.6055512754639891</v>
      </c>
      <c r="J8" s="4">
        <f t="shared" si="10"/>
        <v>25.753937681885635</v>
      </c>
      <c r="K8" s="21">
        <f t="shared" si="11"/>
        <v>14</v>
      </c>
      <c r="L8" s="21">
        <f t="shared" si="12"/>
        <v>14</v>
      </c>
      <c r="M8" s="21">
        <f t="shared" si="13"/>
        <v>14</v>
      </c>
      <c r="N8" s="21">
        <f t="shared" si="14"/>
        <v>14</v>
      </c>
      <c r="O8" s="36">
        <v>240</v>
      </c>
      <c r="P8" s="23">
        <f t="shared" si="15"/>
        <v>3360</v>
      </c>
    </row>
    <row r="9" spans="1:16" s="16" customFormat="1" x14ac:dyDescent="0.2">
      <c r="A9" s="36">
        <v>1</v>
      </c>
      <c r="B9" s="42" t="s">
        <v>37</v>
      </c>
      <c r="C9" s="36" t="s">
        <v>28</v>
      </c>
      <c r="D9" s="36">
        <v>1</v>
      </c>
      <c r="E9" s="21">
        <v>18</v>
      </c>
      <c r="F9" s="21">
        <v>23</v>
      </c>
      <c r="G9" s="21">
        <v>20</v>
      </c>
      <c r="H9" s="40">
        <f t="shared" si="8"/>
        <v>20.333333333333332</v>
      </c>
      <c r="I9" s="4">
        <f t="shared" si="9"/>
        <v>2.5166114784235907</v>
      </c>
      <c r="J9" s="4">
        <f t="shared" si="10"/>
        <v>12.376777762738971</v>
      </c>
      <c r="K9" s="21">
        <f t="shared" si="11"/>
        <v>20.333333333333332</v>
      </c>
      <c r="L9" s="21">
        <f t="shared" si="12"/>
        <v>20.333333333333332</v>
      </c>
      <c r="M9" s="21">
        <f t="shared" si="13"/>
        <v>20.329999999999998</v>
      </c>
      <c r="N9" s="21">
        <f t="shared" si="14"/>
        <v>20.329999999999998</v>
      </c>
      <c r="O9" s="36">
        <v>200</v>
      </c>
      <c r="P9" s="23">
        <f t="shared" si="15"/>
        <v>4065.9999999999995</v>
      </c>
    </row>
    <row r="10" spans="1:16" s="16" customFormat="1" ht="39.75" customHeight="1" x14ac:dyDescent="0.2">
      <c r="A10" s="50" t="s">
        <v>19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24"/>
      <c r="N10" s="24"/>
      <c r="O10" s="37"/>
      <c r="P10" s="43">
        <f>SUM(P4:P9)</f>
        <v>65728</v>
      </c>
    </row>
    <row r="11" spans="1:16" s="16" customFormat="1" ht="39.75" customHeight="1" x14ac:dyDescent="0.2">
      <c r="A11" s="51" t="s">
        <v>20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24"/>
      <c r="N11" s="24"/>
      <c r="O11" s="37"/>
      <c r="P11" s="6"/>
    </row>
    <row r="12" spans="1:16" s="6" customFormat="1" ht="21.75" customHeight="1" x14ac:dyDescent="0.25">
      <c r="A12" s="25"/>
      <c r="B12" s="26"/>
      <c r="C12" s="26"/>
      <c r="D12" s="26"/>
      <c r="E12" s="27"/>
      <c r="F12" s="27"/>
      <c r="G12" s="27"/>
      <c r="H12" s="26"/>
      <c r="I12" s="26"/>
      <c r="J12" s="26"/>
      <c r="K12" s="26"/>
      <c r="L12" s="28"/>
      <c r="M12" s="29"/>
      <c r="N12" s="29"/>
      <c r="O12" s="14"/>
    </row>
    <row r="13" spans="1:16" s="6" customFormat="1" ht="21.75" customHeight="1" x14ac:dyDescent="0.25">
      <c r="A13" s="52" t="s">
        <v>14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41">
        <f>P10</f>
        <v>65728</v>
      </c>
      <c r="M13" s="34" t="s">
        <v>9</v>
      </c>
      <c r="N13" s="34"/>
      <c r="O13" s="13"/>
      <c r="P13" s="5"/>
    </row>
    <row r="14" spans="1:16" s="6" customFormat="1" ht="51" customHeight="1" x14ac:dyDescent="0.25">
      <c r="A14" s="44" t="s">
        <v>13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30"/>
      <c r="M14" s="31"/>
      <c r="N14" s="31"/>
      <c r="O14" s="12"/>
      <c r="P14" s="1"/>
    </row>
    <row r="15" spans="1:16" s="5" customFormat="1" ht="15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0"/>
      <c r="M15" s="31"/>
      <c r="N15" s="31"/>
      <c r="O15" s="12"/>
      <c r="P15" s="1"/>
    </row>
    <row r="16" spans="1:16" s="6" customFormat="1" ht="21.75" customHeight="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1:16" ht="15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0"/>
      <c r="M17" s="31"/>
      <c r="N17" s="31"/>
    </row>
    <row r="18" spans="1:16" ht="17.25" customHeight="1" x14ac:dyDescent="0.25">
      <c r="A18" s="44" t="s">
        <v>31</v>
      </c>
      <c r="B18" s="44"/>
      <c r="C18" s="8"/>
      <c r="D18" s="8"/>
      <c r="E18" s="46"/>
      <c r="F18" s="46"/>
      <c r="G18" s="18"/>
      <c r="H18"/>
      <c r="I18"/>
      <c r="J18"/>
      <c r="K18" s="9"/>
      <c r="L18" s="7"/>
      <c r="M18"/>
      <c r="N18"/>
      <c r="O18" s="15"/>
      <c r="P18"/>
    </row>
    <row r="19" spans="1:16" ht="15" x14ac:dyDescent="0.25">
      <c r="A19" s="8"/>
      <c r="B19" s="8"/>
      <c r="C19"/>
      <c r="D19"/>
      <c r="E19" s="18"/>
      <c r="F19" s="18"/>
      <c r="G19" s="18"/>
      <c r="H19"/>
      <c r="I19"/>
      <c r="J19"/>
      <c r="K19"/>
      <c r="L19" s="7"/>
      <c r="M19"/>
      <c r="N19"/>
      <c r="O19" s="15"/>
      <c r="P19"/>
    </row>
    <row r="20" spans="1:16" customFormat="1" ht="15.75" x14ac:dyDescent="0.25">
      <c r="A20" s="8"/>
      <c r="B20" s="10"/>
      <c r="C20" s="11"/>
      <c r="D20" s="11"/>
      <c r="E20" s="19"/>
      <c r="F20" s="19"/>
      <c r="G20" s="19"/>
      <c r="L20" s="7"/>
      <c r="O20" s="15"/>
    </row>
    <row r="21" spans="1:16" customFormat="1" ht="15.75" x14ac:dyDescent="0.25">
      <c r="A21" s="8"/>
      <c r="B21" s="10"/>
      <c r="C21" s="11"/>
      <c r="D21" s="11"/>
      <c r="E21" s="19"/>
      <c r="F21" s="35"/>
      <c r="G21" s="19"/>
      <c r="L21" s="7"/>
      <c r="O21" s="15"/>
    </row>
    <row r="22" spans="1:16" customFormat="1" ht="15" x14ac:dyDescent="0.25">
      <c r="A22" s="22"/>
      <c r="E22" s="18"/>
      <c r="F22" s="18"/>
      <c r="G22" s="18"/>
      <c r="L22" s="7"/>
      <c r="O22" s="15"/>
    </row>
    <row r="23" spans="1:16" customFormat="1" ht="15" x14ac:dyDescent="0.25">
      <c r="A23" s="22"/>
      <c r="E23" s="18"/>
      <c r="F23" s="18"/>
      <c r="G23" s="18"/>
      <c r="L23" s="7"/>
      <c r="O23" s="15"/>
    </row>
    <row r="24" spans="1:16" customFormat="1" ht="15" x14ac:dyDescent="0.25">
      <c r="A24" s="1"/>
      <c r="B24" s="1"/>
      <c r="C24" s="1"/>
      <c r="D24" s="1"/>
      <c r="E24" s="20"/>
      <c r="F24" s="20"/>
      <c r="G24" s="20"/>
      <c r="H24" s="1"/>
      <c r="I24" s="1"/>
      <c r="J24" s="1"/>
      <c r="K24" s="1"/>
      <c r="L24" s="2"/>
      <c r="M24" s="1"/>
      <c r="N24" s="1"/>
      <c r="O24" s="12"/>
      <c r="P24" s="1"/>
    </row>
    <row r="25" spans="1:16" customFormat="1" ht="15" x14ac:dyDescent="0.25">
      <c r="A25" s="1"/>
      <c r="B25" s="1"/>
      <c r="C25" s="1"/>
      <c r="D25" s="1"/>
      <c r="E25" s="20"/>
      <c r="F25" s="20"/>
      <c r="G25" s="20"/>
      <c r="H25" s="1"/>
      <c r="I25" s="1"/>
      <c r="J25" s="1"/>
      <c r="K25" s="1"/>
      <c r="L25" s="2"/>
      <c r="M25" s="1"/>
      <c r="N25" s="1"/>
      <c r="O25" s="12"/>
      <c r="P25" s="1"/>
    </row>
  </sheetData>
  <mergeCells count="16">
    <mergeCell ref="A14:K14"/>
    <mergeCell ref="A16:P16"/>
    <mergeCell ref="A18:B18"/>
    <mergeCell ref="E18:F18"/>
    <mergeCell ref="K1:N1"/>
    <mergeCell ref="O1:O2"/>
    <mergeCell ref="P1:P2"/>
    <mergeCell ref="A10:L10"/>
    <mergeCell ref="A11:L11"/>
    <mergeCell ref="A13:K13"/>
    <mergeCell ref="A1:A2"/>
    <mergeCell ref="B1:B2"/>
    <mergeCell ref="C1:C2"/>
    <mergeCell ref="D1:D2"/>
    <mergeCell ref="E1:G1"/>
    <mergeCell ref="H1:J1"/>
  </mergeCells>
  <pageMargins left="0" right="0" top="0.56999999999999995" bottom="0" header="0" footer="0"/>
  <pageSetup paperSize="9" scale="74" fitToHeight="2" orientation="landscape" horizontalDpi="300" verticalDpi="300" r:id="rId1"/>
  <ignoredErrors>
    <ignoredError sqref="H4:I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Лист2 (2)</vt:lpstr>
      <vt:lpstr>Лист2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2026-08-17T08:39:56Z</dcterms:modified>
</cp:coreProperties>
</file>