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montova_VA\AppData\Roaming\1C\1cv8\00000000-0000-0000-0000-000000000000\fe8a87d4-8be0-4d9b-8566-2b54e1bbf3b8\App\"/>
    </mc:Choice>
  </mc:AlternateContent>
  <bookViews>
    <workbookView xWindow="0" yWindow="0" windowWidth="28800" windowHeight="12345"/>
  </bookViews>
  <sheets>
    <sheet name="РЦ ФАС" sheetId="1" r:id="rId1"/>
  </sheets>
  <calcPr calcId="162913" fullPrecision="0"/>
</workbook>
</file>

<file path=xl/calcChain.xml><?xml version="1.0" encoding="utf-8"?>
<calcChain xmlns="http://schemas.openxmlformats.org/spreadsheetml/2006/main">
  <c r="Q5" i="1" l="1"/>
  <c r="P5" i="1"/>
  <c r="O5" i="1"/>
  <c r="N5" i="1"/>
  <c r="I5" i="1"/>
  <c r="H5" i="1"/>
  <c r="J5" i="1" s="1"/>
  <c r="G5" i="1"/>
  <c r="M5" i="1"/>
  <c r="D5" i="1" l="1"/>
  <c r="K5" i="1" l="1"/>
  <c r="L5" i="1" l="1"/>
  <c r="Q6" i="1" l="1"/>
</calcChain>
</file>

<file path=xl/sharedStrings.xml><?xml version="1.0" encoding="utf-8"?>
<sst xmlns="http://schemas.openxmlformats.org/spreadsheetml/2006/main" count="27" uniqueCount="27">
  <si>
    <t>Приложение к контракту 
№__________________
от _________________</t>
  </si>
  <si>
    <t>Расчет и обоснование цены контракта</t>
  </si>
  <si>
    <t>№ п/п</t>
  </si>
  <si>
    <t>Существенные условия</t>
  </si>
  <si>
    <t>Ед.изм. в ЕСКЛП</t>
  </si>
  <si>
    <t>Кол-во в ЕСКЛП</t>
  </si>
  <si>
    <t>Ед. изм.</t>
  </si>
  <si>
    <t>Кол-во упак</t>
  </si>
  <si>
    <t>Однородность совокупности значений выявленных цен, используемых в расчете цены договора</t>
  </si>
  <si>
    <t>ГРЛС</t>
  </si>
  <si>
    <t>Цнена договара, определенная методом сопоставимых рыночных цен (анализа рынка)*</t>
  </si>
  <si>
    <t>Среднее значение цены, руб.</t>
  </si>
  <si>
    <t>Среднее квадратичное отклонение*****</t>
  </si>
  <si>
    <t xml:space="preserve">Коэффициент вариации цен****   </t>
  </si>
  <si>
    <t>Расчетная цена за упак. (руб./ед.изм.)</t>
  </si>
  <si>
    <t>ЦК с учетом округления цены за единицу (руб.)**</t>
  </si>
  <si>
    <t>упак</t>
  </si>
  <si>
    <t>В результате проведенного расчета ЦК составила, руб.:</t>
  </si>
  <si>
    <t xml:space="preserve">Определение НМЦК произведено Заказчиком в соответствии с  Приказом Минздрава России от 19.12.2019г. №1064н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</t>
  </si>
  <si>
    <t>Коммерческое предложение (руб./ед.изм.) без НДС</t>
  </si>
  <si>
    <t>Расчетная цена за ед.изм. ЕСКЛП (руб./ед.изм.) без НДС</t>
  </si>
  <si>
    <t>Расчетная цена за ед.изм. ЕСКЛП (руб./ед.изм.) с НДС</t>
  </si>
  <si>
    <t>шт</t>
  </si>
  <si>
    <t>МНН Бозентан, Траклир ДТ 32 мг Таблетки диспергируемые №56</t>
  </si>
  <si>
    <t>КП-26-06-5709 от 04.06.2026г.</t>
  </si>
  <si>
    <t>КП-26-06-5710 от 04.06.2026г.</t>
  </si>
  <si>
    <t>КП-26-06-5713 от 04.06.2026г.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</si>
</sst>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\-??_р_._-;_-@_-"/>
    <numFmt numFmtId="165" formatCode="#,##0.00000\ _₽"/>
    <numFmt numFmtId="166" formatCode="#,##0.00;[Red]#,##0.00"/>
    <numFmt numFmtId="168" formatCode="#,##0.0000000\ _₽"/>
  </numFmts>
  <fonts count="7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1" fillId="0" borderId="5" xfId="2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168" fontId="1" fillId="0" borderId="5" xfId="2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="90" zoomScaleNormal="90" workbookViewId="0">
      <selection activeCell="Q6" sqref="Q6"/>
    </sheetView>
  </sheetViews>
  <sheetFormatPr defaultColWidth="9.140625" defaultRowHeight="48.75" customHeight="1" x14ac:dyDescent="0.2"/>
  <cols>
    <col min="1" max="1" width="5.42578125" style="1" customWidth="1"/>
    <col min="2" max="2" width="45.28515625" style="1" customWidth="1"/>
    <col min="3" max="6" width="10.85546875" style="1" customWidth="1"/>
    <col min="7" max="9" width="15.5703125" style="1" customWidth="1"/>
    <col min="10" max="12" width="17" style="1" customWidth="1"/>
    <col min="13" max="13" width="12.7109375" style="1" customWidth="1"/>
    <col min="14" max="17" width="15.7109375" style="1" customWidth="1"/>
    <col min="18" max="16384" width="9.140625" style="1"/>
  </cols>
  <sheetData>
    <row r="1" spans="1:17" ht="48.75" customHeight="1" x14ac:dyDescent="0.2">
      <c r="A1" s="18" t="s">
        <v>0</v>
      </c>
      <c r="B1" s="18"/>
    </row>
    <row r="2" spans="1:17" s="2" customFormat="1" ht="33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s="2" customFormat="1" ht="48.75" customHeight="1" x14ac:dyDescent="0.2">
      <c r="A3" s="26" t="s">
        <v>2</v>
      </c>
      <c r="B3" s="26" t="s">
        <v>3</v>
      </c>
      <c r="C3" s="29" t="s">
        <v>4</v>
      </c>
      <c r="D3" s="29" t="s">
        <v>5</v>
      </c>
      <c r="E3" s="20" t="s">
        <v>6</v>
      </c>
      <c r="F3" s="20" t="s">
        <v>7</v>
      </c>
      <c r="G3" s="31" t="s">
        <v>19</v>
      </c>
      <c r="H3" s="32"/>
      <c r="I3" s="32"/>
      <c r="J3" s="22" t="s">
        <v>8</v>
      </c>
      <c r="K3" s="22"/>
      <c r="L3" s="22"/>
      <c r="M3" s="23" t="s">
        <v>9</v>
      </c>
      <c r="N3" s="25" t="s">
        <v>10</v>
      </c>
      <c r="O3" s="25"/>
      <c r="P3" s="25"/>
      <c r="Q3" s="25"/>
    </row>
    <row r="4" spans="1:17" s="2" customFormat="1" ht="69" customHeight="1" x14ac:dyDescent="0.2">
      <c r="A4" s="27"/>
      <c r="B4" s="28"/>
      <c r="C4" s="30"/>
      <c r="D4" s="30"/>
      <c r="E4" s="21"/>
      <c r="F4" s="21"/>
      <c r="G4" s="7" t="s">
        <v>24</v>
      </c>
      <c r="H4" s="7" t="s">
        <v>25</v>
      </c>
      <c r="I4" s="7" t="s">
        <v>26</v>
      </c>
      <c r="J4" s="4" t="s">
        <v>11</v>
      </c>
      <c r="K4" s="4" t="s">
        <v>12</v>
      </c>
      <c r="L4" s="3" t="s">
        <v>13</v>
      </c>
      <c r="M4" s="24"/>
      <c r="N4" s="4" t="s">
        <v>20</v>
      </c>
      <c r="O4" s="4" t="s">
        <v>21</v>
      </c>
      <c r="P4" s="4" t="s">
        <v>14</v>
      </c>
      <c r="Q4" s="3" t="s">
        <v>15</v>
      </c>
    </row>
    <row r="5" spans="1:17" s="2" customFormat="1" ht="77.25" customHeight="1" x14ac:dyDescent="0.2">
      <c r="A5" s="8">
        <v>1</v>
      </c>
      <c r="B5" s="9" t="s">
        <v>23</v>
      </c>
      <c r="C5" s="10" t="s">
        <v>22</v>
      </c>
      <c r="D5" s="11">
        <f>F5*56</f>
        <v>56</v>
      </c>
      <c r="E5" s="12" t="s">
        <v>16</v>
      </c>
      <c r="F5" s="12">
        <v>1</v>
      </c>
      <c r="G5" s="6">
        <f>93641.67/56/1.1</f>
        <v>1520.15698</v>
      </c>
      <c r="H5" s="6">
        <f>93642.43/56/1.1</f>
        <v>1520.16932</v>
      </c>
      <c r="I5" s="6">
        <f>93642.92/56/1.1</f>
        <v>1520.1772699999999</v>
      </c>
      <c r="J5" s="13">
        <f>AVERAGE(G5:I5)</f>
        <v>1520.16786</v>
      </c>
      <c r="K5" s="5">
        <f>STDEV(G5:I5)</f>
        <v>1.022E-2</v>
      </c>
      <c r="L5" s="5">
        <f>K5/J5*100</f>
        <v>6.7000000000000002E-4</v>
      </c>
      <c r="M5" s="5">
        <f>85129.93/56</f>
        <v>1520.17732</v>
      </c>
      <c r="N5" s="33">
        <f>MIN(G5:I5,M5)</f>
        <v>1520.15698</v>
      </c>
      <c r="O5" s="33">
        <f>ROUND((N5*1.1*1.1),2)</f>
        <v>1839.39</v>
      </c>
      <c r="P5" s="33">
        <f>O5*56</f>
        <v>103005.84</v>
      </c>
      <c r="Q5" s="33">
        <f>P5*F5</f>
        <v>103005.84</v>
      </c>
    </row>
    <row r="6" spans="1:17" ht="36" customHeight="1" x14ac:dyDescent="0.2">
      <c r="A6" s="19" t="s">
        <v>17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4">
        <f>SUM(Q5:Q5)</f>
        <v>103005.84</v>
      </c>
    </row>
    <row r="7" spans="1:17" ht="48.75" customHeight="1" x14ac:dyDescent="0.2">
      <c r="A7" s="16" t="s">
        <v>18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</row>
  </sheetData>
  <sheetProtection selectLockedCells="1" selectUnlockedCells="1"/>
  <mergeCells count="14">
    <mergeCell ref="A7:P7"/>
    <mergeCell ref="A2:Q2"/>
    <mergeCell ref="A1:B1"/>
    <mergeCell ref="A6:P6"/>
    <mergeCell ref="E3:E4"/>
    <mergeCell ref="F3:F4"/>
    <mergeCell ref="J3:L3"/>
    <mergeCell ref="M3:M4"/>
    <mergeCell ref="N3:Q3"/>
    <mergeCell ref="A3:A4"/>
    <mergeCell ref="B3:B4"/>
    <mergeCell ref="C3:C4"/>
    <mergeCell ref="D3:D4"/>
    <mergeCell ref="G3:I3"/>
  </mergeCells>
  <pageMargins left="0.2361111111111111" right="0.31527777777777777" top="0.51180555555555551" bottom="0.35416666666666669" header="0.51180555555555551" footer="0.51180555555555551"/>
  <pageSetup paperSize="9" scale="9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РЦ ФАС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Ларичева Юлия Александровна</dc:creator>
  <cp:lastModifiedBy>Лимонтова Валентина Александровна</cp:lastModifiedBy>
  <dcterms:created xsi:type="dcterms:W3CDTF">2023-11-24T09:43:45Z</dcterms:created>
  <dcterms:modified xsi:type="dcterms:W3CDTF">2026-06-08T06:45:45Z</dcterms:modified>
</cp:coreProperties>
</file>