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Закупки\плитп\"/>
    </mc:Choice>
  </mc:AlternateContent>
  <bookViews>
    <workbookView xWindow="0" yWindow="0" windowWidth="27570" windowHeight="11655"/>
  </bookViews>
  <sheets>
    <sheet name="светильники" sheetId="6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6" i="6" l="1"/>
  <c r="M6" i="6"/>
  <c r="N6" i="6" s="1"/>
  <c r="P6" i="6" s="1"/>
  <c r="L6" i="6"/>
  <c r="I6" i="6"/>
  <c r="J6" i="6" s="1"/>
  <c r="K6" i="6" s="1"/>
  <c r="O5" i="6" l="1"/>
  <c r="I5" i="6" l="1"/>
  <c r="L5" i="6" l="1"/>
  <c r="M5" i="6" s="1"/>
  <c r="N5" i="6" s="1"/>
  <c r="P5" i="6" s="1"/>
  <c r="J5" i="6"/>
  <c r="K5" i="6" s="1"/>
</calcChain>
</file>

<file path=xl/sharedStrings.xml><?xml version="1.0" encoding="utf-8"?>
<sst xmlns="http://schemas.openxmlformats.org/spreadsheetml/2006/main" count="32" uniqueCount="32">
  <si>
    <t>№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</si>
  <si>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</si>
  <si>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</si>
  <si>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</si>
  <si>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</si>
  <si>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</si>
  <si>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</si>
  <si>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Цена за единицу изм. (руб.)</t>
  </si>
  <si>
    <t>Цена за единицу изм. с округлением (вниз) до сотых долей после запятой (руб.)</t>
  </si>
  <si>
    <t>рублей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</si>
  <si>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</si>
  <si>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</si>
  <si>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Наименование товара </t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</si>
  <si>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</si>
  <si>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</si>
  <si>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t>В результате проведенного расчета Н(М)ЦК составила:</t>
  </si>
  <si>
    <t>Н(М)ЦК, ЦКЕП контракта с учетом округления цены за единицу (руб.)</t>
  </si>
  <si>
    <t xml:space="preserve">Поставщик № 1                </t>
  </si>
  <si>
    <t xml:space="preserve">Поставщик № 2                                  </t>
  </si>
  <si>
    <t xml:space="preserve">Поставщик № 3                              </t>
  </si>
  <si>
    <t xml:space="preserve">Расчет начальной (максимальной) цены контракта, цены контракта, заключаемого с единственным поставщиком (подрядчиком, исполнителем) (Н(М)ЦК, ЦКЕП)
</t>
  </si>
  <si>
    <t>ОКПД2</t>
  </si>
  <si>
    <t>Расчет по минимальной цене</t>
  </si>
  <si>
    <t>Начальник ОМТО ЦТАО ФКУ КП-2 ГУФСИН России по г. Москве</t>
  </si>
  <si>
    <t>Л.А. Верховых</t>
  </si>
  <si>
    <t xml:space="preserve"> Обоснование НМЦК                                                                                                                                                                                                                                   Приложение</t>
  </si>
  <si>
    <t>профиль Т-образный 80*50*1,2 оцинк.</t>
  </si>
  <si>
    <t>25.11.23.119</t>
  </si>
  <si>
    <t>п.м.</t>
  </si>
  <si>
    <t>дюбель фасадный Фиксатор 10*115 ТД (уп. 200 шт.)</t>
  </si>
  <si>
    <t>25.94.12.190</t>
  </si>
  <si>
    <t>упак.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</si>
</sst>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00"/>
  </numFmts>
  <fonts count="12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64" fontId="6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/>
    </xf>
    <xf numFmtId="2" fontId="6" fillId="0" borderId="1" xfId="0" applyNumberFormat="1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horizontal="justify" vertical="top"/>
    </xf>
    <xf numFmtId="43" fontId="6" fillId="0" borderId="1" xfId="1" applyFont="1" applyFill="1" applyBorder="1" applyAlignment="1">
      <alignment horizontal="center" vertical="top" wrapText="1"/>
    </xf>
    <xf numFmtId="0" fontId="6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top"/>
    </xf>
    <xf numFmtId="4" fontId="8" fillId="0" borderId="1" xfId="0" applyNumberFormat="1" applyFont="1" applyFill="1" applyBorder="1" applyAlignment="1">
      <alignment vertical="top"/>
    </xf>
    <xf numFmtId="4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7" fillId="0" borderId="5" xfId="0" applyFont="1" applyFill="1" applyBorder="1" applyAlignment="1" applyProtection="1">
      <alignment horizontal="center" vertical="top"/>
    </xf>
    <xf numFmtId="0" fontId="9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 wrapText="1"/>
    </xf>
    <xf numFmtId="43" fontId="10" fillId="2" borderId="1" xfId="1" applyFont="1" applyFill="1" applyBorder="1" applyAlignment="1">
      <alignment horizontal="center" vertical="center" wrapText="1"/>
    </xf>
    <xf numFmtId="43" fontId="11" fillId="2" borderId="5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8" fillId="0" borderId="0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3</xdr:row>
      <xdr:rowOff>952500</xdr:rowOff>
    </xdr:from>
    <xdr:to>
      <xdr:col>11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44300" y="2495550"/>
          <a:ext cx="9715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923925</xdr:rowOff>
    </xdr:from>
    <xdr:to>
      <xdr:col>9</xdr:col>
      <xdr:colOff>847725</xdr:colOff>
      <xdr:row>3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591800" y="2466975"/>
          <a:ext cx="82867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3</xdr:row>
      <xdr:rowOff>1600200</xdr:rowOff>
    </xdr:from>
    <xdr:to>
      <xdr:col>11</xdr:col>
      <xdr:colOff>1504950</xdr:colOff>
      <xdr:row>3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534900" y="314325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266700</xdr:colOff>
      <xdr:row>3</xdr:row>
      <xdr:rowOff>1400175</xdr:rowOff>
    </xdr:from>
    <xdr:to>
      <xdr:col>11</xdr:col>
      <xdr:colOff>419100</xdr:colOff>
      <xdr:row>3</xdr:row>
      <xdr:rowOff>1628775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782550" y="29432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"/>
  <sheetViews>
    <sheetView tabSelected="1" zoomScale="80" zoomScaleNormal="80" workbookViewId="0">
      <selection activeCell="O7" sqref="O7"/>
    </sheetView>
  </sheetViews>
  <sheetFormatPr defaultRowHeight="15" x14ac:dyDescent="0.25"/>
  <cols>
    <col min="2" max="2" width="18" customWidth="1"/>
    <col min="3" max="3" width="12.5703125" customWidth="1"/>
    <col min="6" max="6" width="13" bestFit="1" customWidth="1"/>
    <col min="7" max="7" width="17.140625" customWidth="1"/>
    <col min="8" max="9" width="16.7109375" customWidth="1"/>
    <col min="10" max="10" width="17.140625" customWidth="1"/>
    <col min="11" max="11" width="14.28515625" customWidth="1"/>
    <col min="12" max="12" width="23.140625" customWidth="1"/>
    <col min="13" max="13" width="11.140625" customWidth="1"/>
    <col min="14" max="15" width="12.140625" customWidth="1"/>
    <col min="16" max="16" width="18" customWidth="1"/>
  </cols>
  <sheetData>
    <row r="1" spans="1:16" ht="15.75" x14ac:dyDescent="0.25">
      <c r="A1" s="1"/>
      <c r="B1" s="34" t="s">
        <v>25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57" customHeight="1" x14ac:dyDescent="0.25">
      <c r="A2" s="35" t="s">
        <v>20</v>
      </c>
      <c r="B2" s="35"/>
      <c r="C2" s="35"/>
      <c r="D2" s="35"/>
      <c r="E2" s="35"/>
      <c r="F2" s="36"/>
      <c r="G2" s="36"/>
      <c r="H2" s="36"/>
      <c r="I2" s="35"/>
      <c r="J2" s="35"/>
      <c r="K2" s="35"/>
      <c r="L2" s="35"/>
      <c r="M2" s="35"/>
      <c r="N2" s="35"/>
      <c r="O2" s="35"/>
      <c r="P2" s="35"/>
    </row>
    <row r="3" spans="1:16" ht="49.5" customHeight="1" x14ac:dyDescent="0.25">
      <c r="A3" s="37" t="s">
        <v>0</v>
      </c>
      <c r="B3" s="37" t="s">
        <v>12</v>
      </c>
      <c r="C3" s="18"/>
      <c r="D3" s="38" t="s">
        <v>1</v>
      </c>
      <c r="E3" s="37" t="s">
        <v>2</v>
      </c>
      <c r="F3" s="37" t="s">
        <v>3</v>
      </c>
      <c r="G3" s="37"/>
      <c r="H3" s="37"/>
      <c r="I3" s="41" t="s">
        <v>10</v>
      </c>
      <c r="J3" s="41"/>
      <c r="K3" s="41"/>
      <c r="L3" s="42" t="s">
        <v>11</v>
      </c>
      <c r="M3" s="43"/>
      <c r="N3" s="43"/>
      <c r="O3" s="43"/>
      <c r="P3" s="38"/>
    </row>
    <row r="4" spans="1:16" ht="173.25" customHeight="1" x14ac:dyDescent="0.25">
      <c r="A4" s="37"/>
      <c r="B4" s="37"/>
      <c r="C4" s="18" t="s">
        <v>21</v>
      </c>
      <c r="D4" s="39"/>
      <c r="E4" s="40"/>
      <c r="F4" s="3" t="s">
        <v>17</v>
      </c>
      <c r="G4" s="3" t="s">
        <v>18</v>
      </c>
      <c r="H4" s="3" t="s">
        <v>19</v>
      </c>
      <c r="I4" s="2" t="s">
        <v>6</v>
      </c>
      <c r="J4" s="2" t="s">
        <v>4</v>
      </c>
      <c r="K4" s="2" t="s">
        <v>5</v>
      </c>
      <c r="L4" s="2" t="s">
        <v>13</v>
      </c>
      <c r="M4" s="2" t="s">
        <v>7</v>
      </c>
      <c r="N4" s="2" t="s">
        <v>8</v>
      </c>
      <c r="O4" s="2" t="s">
        <v>22</v>
      </c>
      <c r="P4" s="2" t="s">
        <v>16</v>
      </c>
    </row>
    <row r="5" spans="1:16" ht="42" customHeight="1" x14ac:dyDescent="0.25">
      <c r="A5" s="19">
        <v>1</v>
      </c>
      <c r="B5" s="20" t="s">
        <v>26</v>
      </c>
      <c r="C5" s="28" t="s">
        <v>27</v>
      </c>
      <c r="D5" s="21" t="s">
        <v>28</v>
      </c>
      <c r="E5" s="22">
        <v>480</v>
      </c>
      <c r="F5" s="27">
        <v>380</v>
      </c>
      <c r="G5" s="27">
        <v>502</v>
      </c>
      <c r="H5" s="27">
        <v>510</v>
      </c>
      <c r="I5" s="23">
        <f t="shared" ref="I5" si="0">AVERAGE(F5:H5)</f>
        <v>464</v>
      </c>
      <c r="J5" s="24">
        <f t="shared" ref="J5" si="1">SQRT(((SUM((POWER(F5-I5,2)),(POWER(G5-I5,2)),(POWER(H5-I5,2))))/(COLUMNS(F5:H5)-1)))</f>
        <v>72.856022400347939</v>
      </c>
      <c r="K5" s="24">
        <f t="shared" ref="K5" si="2">J5/I5*100</f>
        <v>15.701728965592229</v>
      </c>
      <c r="L5" s="25">
        <f t="shared" ref="L5" si="3">((E5/3)*(SUM(F5:H5)))</f>
        <v>222720</v>
      </c>
      <c r="M5" s="25">
        <f t="shared" ref="M5" si="4">L5/E5</f>
        <v>464</v>
      </c>
      <c r="N5" s="25">
        <f t="shared" ref="N5" si="5">ROUNDDOWN(M5,2)</f>
        <v>464</v>
      </c>
      <c r="O5" s="25">
        <f>H5*E5</f>
        <v>244800</v>
      </c>
      <c r="P5" s="26">
        <f t="shared" ref="P5" si="6">E5*N5</f>
        <v>222720</v>
      </c>
    </row>
    <row r="6" spans="1:16" ht="42" customHeight="1" x14ac:dyDescent="0.25">
      <c r="A6" s="30">
        <v>2</v>
      </c>
      <c r="B6" s="20" t="s">
        <v>29</v>
      </c>
      <c r="C6" s="29" t="s">
        <v>30</v>
      </c>
      <c r="D6" s="21" t="s">
        <v>31</v>
      </c>
      <c r="E6" s="22">
        <v>4</v>
      </c>
      <c r="F6" s="27">
        <v>7200</v>
      </c>
      <c r="G6" s="27">
        <v>7310</v>
      </c>
      <c r="H6" s="27">
        <v>7350</v>
      </c>
      <c r="I6" s="23">
        <f t="shared" ref="I6" si="7">AVERAGE(F6:H6)</f>
        <v>7286.666666666667</v>
      </c>
      <c r="J6" s="24">
        <f t="shared" ref="J6" si="8">SQRT(((SUM((POWER(F6-I6,2)),(POWER(G6-I6,2)),(POWER(H6-I6,2))))/(COLUMNS(F6:H6)-1)))</f>
        <v>77.674534651540299</v>
      </c>
      <c r="K6" s="24">
        <f t="shared" ref="K6" si="9">J6/I6*100</f>
        <v>1.0659817198290069</v>
      </c>
      <c r="L6" s="25">
        <f t="shared" ref="L6" si="10">((E6/3)*(SUM(F6:H6)))</f>
        <v>29146.666666666664</v>
      </c>
      <c r="M6" s="25">
        <f t="shared" ref="M6" si="11">L6/E6</f>
        <v>7286.6666666666661</v>
      </c>
      <c r="N6" s="25">
        <f t="shared" ref="N6" si="12">ROUNDDOWN(M6,2)</f>
        <v>7286.66</v>
      </c>
      <c r="O6" s="25">
        <f>H6*E6</f>
        <v>29400</v>
      </c>
      <c r="P6" s="26">
        <f t="shared" ref="P6" si="13">E6*N6</f>
        <v>29146.639999999999</v>
      </c>
    </row>
    <row r="7" spans="1:16" ht="24.95" customHeight="1" x14ac:dyDescent="0.25">
      <c r="A7" s="7"/>
      <c r="B7" s="17" t="s">
        <v>14</v>
      </c>
      <c r="C7" s="17"/>
      <c r="D7" s="16"/>
      <c r="E7" s="12"/>
      <c r="F7" s="10"/>
      <c r="G7" s="10"/>
      <c r="H7" s="10"/>
      <c r="I7" s="4"/>
      <c r="J7" s="5"/>
      <c r="K7" s="5"/>
      <c r="L7" s="6"/>
      <c r="M7" s="6"/>
      <c r="N7" s="6"/>
      <c r="O7" s="6"/>
      <c r="P7" s="13">
        <v>251866.64</v>
      </c>
    </row>
    <row r="8" spans="1:16" ht="32.25" customHeight="1" x14ac:dyDescent="0.25">
      <c r="A8" s="33" t="s">
        <v>15</v>
      </c>
      <c r="B8" s="33"/>
      <c r="C8" s="33"/>
      <c r="D8" s="33"/>
      <c r="E8" s="33"/>
      <c r="F8" s="33"/>
      <c r="G8" s="33"/>
      <c r="H8" s="33"/>
      <c r="I8" s="14">
        <v>211200</v>
      </c>
      <c r="J8" s="15" t="s">
        <v>9</v>
      </c>
      <c r="K8" s="8"/>
      <c r="L8" s="9"/>
      <c r="M8" s="8"/>
      <c r="N8" s="8"/>
      <c r="O8" s="8"/>
      <c r="P8" s="11"/>
    </row>
    <row r="9" spans="1:16" x14ac:dyDescent="0.25">
      <c r="A9" s="31"/>
      <c r="B9" s="31"/>
      <c r="C9" s="31"/>
      <c r="D9" s="31"/>
      <c r="E9" s="31"/>
      <c r="F9" s="31"/>
      <c r="G9" s="31"/>
      <c r="H9" s="31"/>
    </row>
    <row r="10" spans="1:16" x14ac:dyDescent="0.25">
      <c r="A10" s="32" t="s">
        <v>23</v>
      </c>
      <c r="B10" s="32"/>
      <c r="C10" s="32"/>
      <c r="D10" s="32"/>
      <c r="E10" s="32"/>
      <c r="F10" s="32"/>
      <c r="G10" s="32"/>
      <c r="H10" s="32"/>
      <c r="J10" t="s">
        <v>24</v>
      </c>
    </row>
    <row r="11" spans="1:16" x14ac:dyDescent="0.25">
      <c r="A11" s="32"/>
      <c r="B11" s="32"/>
      <c r="C11" s="32"/>
      <c r="D11" s="32"/>
      <c r="E11" s="32"/>
      <c r="F11" s="32"/>
      <c r="G11" s="32"/>
      <c r="H11" s="32"/>
    </row>
  </sheetData>
  <mergeCells count="13">
    <mergeCell ref="A9:H9"/>
    <mergeCell ref="A10:H10"/>
    <mergeCell ref="A11:H11"/>
    <mergeCell ref="A8:H8"/>
    <mergeCell ref="B1:P1"/>
    <mergeCell ref="A2:P2"/>
    <mergeCell ref="A3:A4"/>
    <mergeCell ref="B3:B4"/>
    <mergeCell ref="D3:D4"/>
    <mergeCell ref="E3:E4"/>
    <mergeCell ref="F3:H3"/>
    <mergeCell ref="I3:K3"/>
    <mergeCell ref="L3:P3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светильники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1</cp:lastModifiedBy>
  <cp:lastPrinted>2026-08-03T14:12:25Z</cp:lastPrinted>
  <dcterms:created xsi:type="dcterms:W3CDTF">2014-01-15T18:15:09Z</dcterms:created>
  <dcterms:modified xsi:type="dcterms:W3CDTF">2026-08-10T11:27:15Z</dcterms:modified>
</cp:coreProperties>
</file>