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Электронный бюджет\Desktop\Контракты\2026\пищевые\закупка 2\"/>
    </mc:Choice>
  </mc:AlternateContent>
  <bookViews>
    <workbookView xWindow="0" yWindow="0" windowWidth="16170" windowHeight="5445"/>
  </bookViews>
  <sheets>
    <sheet name="ОБОСНОВАНИЕ" sheetId="3" r:id="rId1"/>
    <sheet name="ИНСТРУКЦИЯ" sheetId="4" r:id="rId2"/>
  </sheets>
  <definedNames>
    <definedName name="_xlnm._FilterDatabase" localSheetId="0" hidden="1">ОБОСНОВАНИЕ!$A$17:$K$34</definedName>
    <definedName name="_xlnm.Print_Titles" localSheetId="0">ОБОСНОВАНИЕ!$17:$17</definedName>
    <definedName name="_xlnm.Print_Area" localSheetId="0">ОБОСНОВАНИЕ!$A$1:$K$48</definedName>
  </definedNames>
  <calcPr calcId="162913" fullPrecision="0"/>
</workbook>
</file>

<file path=xl/calcChain.xml><?xml version="1.0" encoding="utf-8"?>
<calcChain xmlns="http://schemas.openxmlformats.org/spreadsheetml/2006/main">
  <c r="N26" i="3" l="1"/>
  <c r="O26" i="3"/>
  <c r="N27" i="3"/>
  <c r="O27" i="3"/>
  <c r="N28" i="3"/>
  <c r="O28" i="3"/>
  <c r="N29" i="3"/>
  <c r="O29" i="3"/>
  <c r="N32" i="3"/>
  <c r="O32" i="3"/>
  <c r="N33" i="3"/>
  <c r="O33" i="3"/>
  <c r="N18" i="3"/>
  <c r="O18" i="3"/>
  <c r="N19" i="3"/>
  <c r="O19" i="3"/>
  <c r="N20" i="3"/>
  <c r="O20" i="3"/>
  <c r="N22" i="3"/>
  <c r="O22" i="3"/>
  <c r="N21" i="3"/>
  <c r="O21" i="3"/>
  <c r="N23" i="3"/>
  <c r="O23" i="3"/>
  <c r="N24" i="3"/>
  <c r="O24" i="3"/>
  <c r="N30" i="3"/>
  <c r="O30" i="3"/>
  <c r="N31" i="3"/>
  <c r="O31" i="3"/>
  <c r="O25" i="3"/>
  <c r="N25" i="3"/>
  <c r="M26" i="3"/>
  <c r="M27" i="3"/>
  <c r="M28" i="3"/>
  <c r="M29" i="3"/>
  <c r="M32" i="3"/>
  <c r="M33" i="3"/>
  <c r="M18" i="3"/>
  <c r="M19" i="3"/>
  <c r="M20" i="3"/>
  <c r="M22" i="3"/>
  <c r="M21" i="3"/>
  <c r="M23" i="3"/>
  <c r="M24" i="3"/>
  <c r="M30" i="3"/>
  <c r="M31" i="3"/>
  <c r="M25" i="3"/>
  <c r="L29" i="3"/>
  <c r="I29" i="3"/>
  <c r="K29" i="3"/>
  <c r="J29" i="3" s="1"/>
  <c r="M34" i="3" l="1"/>
  <c r="M16" i="3" s="1"/>
  <c r="N34" i="3"/>
  <c r="N16" i="3" s="1"/>
  <c r="O34" i="3"/>
  <c r="O16" i="3" s="1"/>
  <c r="L25" i="3" l="1"/>
  <c r="L26" i="3" l="1"/>
  <c r="L27" i="3"/>
  <c r="L28" i="3"/>
  <c r="L32" i="3"/>
  <c r="L33" i="3"/>
  <c r="L18" i="3"/>
  <c r="L19" i="3"/>
  <c r="L20" i="3"/>
  <c r="L22" i="3"/>
  <c r="L21" i="3"/>
  <c r="L23" i="3"/>
  <c r="L24" i="3"/>
  <c r="L30" i="3"/>
  <c r="L31" i="3"/>
  <c r="L34" i="3" l="1"/>
  <c r="K31" i="3"/>
  <c r="K30" i="3"/>
  <c r="K24" i="3"/>
  <c r="K23" i="3"/>
  <c r="K21" i="3"/>
  <c r="J21" i="3" s="1"/>
  <c r="K22" i="3"/>
  <c r="J22" i="3" s="1"/>
  <c r="K20" i="3"/>
  <c r="K19" i="3"/>
  <c r="K18" i="3"/>
  <c r="J18" i="3" s="1"/>
  <c r="K33" i="3"/>
  <c r="J33" i="3" s="1"/>
  <c r="K32" i="3"/>
  <c r="K28" i="3"/>
  <c r="K27" i="3"/>
  <c r="K25" i="3"/>
  <c r="K26" i="3"/>
  <c r="L16" i="3" l="1"/>
  <c r="I25" i="3"/>
  <c r="J31" i="3" l="1"/>
  <c r="I31" i="3"/>
  <c r="J30" i="3"/>
  <c r="I30" i="3"/>
  <c r="J24" i="3"/>
  <c r="I24" i="3"/>
  <c r="J23" i="3"/>
  <c r="I23" i="3"/>
  <c r="I21" i="3"/>
  <c r="I22" i="3"/>
  <c r="J20" i="3"/>
  <c r="I20" i="3"/>
  <c r="I18" i="3"/>
  <c r="I33" i="3"/>
  <c r="J32" i="3"/>
  <c r="I32" i="3"/>
  <c r="J28" i="3"/>
  <c r="I28" i="3"/>
  <c r="J27" i="3"/>
  <c r="I27" i="3"/>
  <c r="J26" i="3"/>
  <c r="I26" i="3"/>
  <c r="I19" i="3"/>
  <c r="J19" i="3" l="1"/>
  <c r="J25" i="3" l="1"/>
  <c r="J34" i="3" s="1"/>
  <c r="Q16" i="3" l="1"/>
  <c r="D45" i="3" l="1"/>
</calcChain>
</file>

<file path=xl/sharedStrings.xml><?xml version="1.0" encoding="utf-8"?>
<sst xmlns="http://schemas.openxmlformats.org/spreadsheetml/2006/main" count="111" uniqueCount="76">
  <si>
    <t>Объект закупки</t>
  </si>
  <si>
    <t>Расчет НМЦК (ЦКЕП)</t>
  </si>
  <si>
    <t>Коэффициент вариации</t>
  </si>
  <si>
    <t>Количество</t>
  </si>
  <si>
    <t xml:space="preserve">ИНСТРУКЦИЯ </t>
  </si>
  <si>
    <t>по заполнению обоснования НМЦК</t>
  </si>
  <si>
    <t>Колонка 1</t>
  </si>
  <si>
    <t>Колонка 2</t>
  </si>
  <si>
    <t>В данной колонке количество указывается только целыми числами без указания единиц измерения</t>
  </si>
  <si>
    <t>Колонка 3</t>
  </si>
  <si>
    <t>Колонка 4</t>
  </si>
  <si>
    <t>Колонки 5-9</t>
  </si>
  <si>
    <t>В данной колонке количество указывается числами без указания единиц валюты</t>
  </si>
  <si>
    <t>Колонка 10</t>
  </si>
  <si>
    <t>Колонка 11</t>
  </si>
  <si>
    <t>Колонка 11*</t>
  </si>
  <si>
    <t>Указывается количество используемых источников ценовой информации от 3 до 5.</t>
  </si>
  <si>
    <t xml:space="preserve">Указывается количество закупаемого товара (работы, услуги). </t>
  </si>
  <si>
    <t>При определении цены контракта, заключаемого с единственным поставщиком (подрядчиком, исполнителем)</t>
  </si>
  <si>
    <t>в данной графе вручную прописывается минимально предложенная цена контракта, указанная в колонках 5-9</t>
  </si>
  <si>
    <t>В источнике ценовой информации указываются данные из коммерческих предложений (КП),</t>
  </si>
  <si>
    <t>каталогов (КАТ), реестра контрактов (РК), сайтов поставщиков (СП) и иных источников.</t>
  </si>
  <si>
    <t>Указываются основные характеристики объекта закупки и единица измерения (пачки, наборы, комплекты и т.п.)</t>
  </si>
  <si>
    <r>
      <t xml:space="preserve">Указывается источник иноформации (в заголовке) и </t>
    </r>
    <r>
      <rPr>
        <b/>
        <sz val="10"/>
        <rFont val="Arial"/>
        <family val="2"/>
        <charset val="204"/>
      </rPr>
      <t>цена единицы товара</t>
    </r>
    <r>
      <rPr>
        <sz val="10"/>
        <rFont val="Arial"/>
        <family val="2"/>
        <charset val="204"/>
      </rPr>
      <t>, работы услуги в рублях.</t>
    </r>
  </si>
  <si>
    <t>Заполняется программой автоматически по формуле из Приказа МЭР РФ</t>
  </si>
  <si>
    <t>автоматичски по формуле из Приказа МЭР</t>
  </si>
  <si>
    <t>При определении начальной (максимальной) цены контракта, данная графа заполняется программой</t>
  </si>
  <si>
    <t>предложившего наибольшую цену, заменив его на предложение иного поставщика (подрядчика, исполнителя)</t>
  </si>
  <si>
    <r>
      <t>Коэффициент вариации не должен превышать 33%</t>
    </r>
    <r>
      <rPr>
        <sz val="10"/>
        <rFont val="Arial"/>
        <family val="2"/>
        <charset val="204"/>
      </rPr>
      <t xml:space="preserve">. Если коэффициент вариации превышает 33%, </t>
    </r>
  </si>
  <si>
    <t>(подрядчика, исполнителя), с меньшей ценой.</t>
  </si>
  <si>
    <r>
      <t xml:space="preserve">то ячейка выделится </t>
    </r>
    <r>
      <rPr>
        <b/>
        <sz val="10"/>
        <color indexed="10"/>
        <rFont val="Arial"/>
        <family val="2"/>
        <charset val="204"/>
      </rPr>
      <t>красным цветом</t>
    </r>
    <r>
      <rPr>
        <sz val="10"/>
        <rFont val="Arial"/>
        <family val="2"/>
        <charset val="204"/>
      </rPr>
      <t xml:space="preserve"> и из расчета необхомо исключить ценовое предложение поставщика </t>
    </r>
  </si>
  <si>
    <t>№№ п/п</t>
  </si>
  <si>
    <t>где: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</si>
  <si>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</si>
  <si>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</si>
  <si>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</si>
  <si>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r>
      <t xml:space="preserve">Используемый метод:  </t>
    </r>
    <r>
      <rPr>
        <sz val="10"/>
        <rFont val="Arial"/>
        <family val="2"/>
        <charset val="204"/>
      </rPr>
      <t xml:space="preserve">метод сопоставимых рыночных цен (анализ рынка), с использованием формулы расчета   </t>
    </r>
  </si>
  <si>
    <t>&lt;ц&gt; - средняя арифметическая величина цены единицы товара, работы, услуги;</t>
  </si>
  <si>
    <t xml:space="preserve">       - цена единицы товара, работы, услуги, указанная в источнике с номером i;</t>
  </si>
  <si>
    <t xml:space="preserve">                                         - среднее квадратичное отклонение;</t>
  </si>
  <si>
    <t>Средняя цена
 за единицу</t>
  </si>
  <si>
    <t>Цена контракта включает в себя: стоимость услуг, и иные расходы исполнителя, связанные с исполнением условий контракта</t>
  </si>
  <si>
    <t>ОБОСНОВАНИЕ НАЧАЛЬНОЙ (МАКСИМАЛЬНОЙ) ЦЕНЫ ДОГОВОРА</t>
  </si>
  <si>
    <t>Указывается объект закупки (предмет ДОГОВОРА)</t>
  </si>
  <si>
    <t>НМЦК:</t>
  </si>
  <si>
    <r>
      <t xml:space="preserve">Цены поставщиков (исполнителей, подрядчиков)   </t>
    </r>
    <r>
      <rPr>
        <b/>
        <sz val="10"/>
        <rFont val="Times New Roman"/>
        <family val="1"/>
        <charset val="204"/>
      </rPr>
      <t xml:space="preserve">за </t>
    </r>
    <r>
      <rPr>
        <sz val="10"/>
        <rFont val="Times New Roman"/>
        <family val="1"/>
        <charset val="204"/>
      </rPr>
      <t>единицу товара, рублей</t>
    </r>
  </si>
  <si>
    <t xml:space="preserve">Юрисконсульт </t>
  </si>
  <si>
    <t xml:space="preserve">В соответствии с требованиями, предусмотренными ст, 22 Федерального закона от 05,04,2013 № 44-ФЗ и с учётом Приказа Министерства экономического развития РФ от 2 октября 2013 г, № 567 начальная (максимальная) цена контракта (далее – НМЦК) определяется и обосновывается посредством применения метода сопоставимых рыночных цен (анализа рынка),
В целях получения ценовой информации в отношении товара, работ, услуг  для определения НМЦК были выполнены процедуры согласно п, 3,7 Рекомендаций Приказа Министерства экономического развития РФ от 2 октября 2013 г, № 567,
НМЦК определена на основании полученных ответов от потенциальных поставщиков/исполнителей/подрядчиков по формуле: </t>
  </si>
  <si>
    <t xml:space="preserve">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         </t>
  </si>
  <si>
    <t>Ед, изм,</t>
  </si>
  <si>
    <t>.- НМЦК, определяемая методом сопоставимых рыночных цен (анализа рынка);</t>
  </si>
  <si>
    <t>n - количество значений, используемых в расчете</t>
  </si>
  <si>
    <t>Коэффициент вариации не превышает 33,00 %, поэтому совокупность цен принимается однородной,</t>
  </si>
  <si>
    <r>
      <t>ц</t>
    </r>
    <r>
      <rPr>
        <vertAlign val="subscript"/>
        <sz val="14"/>
        <rFont val="Arial"/>
        <family val="2"/>
        <charset val="204"/>
      </rPr>
      <t>i</t>
    </r>
  </si>
  <si>
    <t>С. В. Кузнецов</t>
  </si>
  <si>
    <t>Усл. Единица</t>
  </si>
  <si>
    <t>Витамин ВЗ (РР - Ниацин)</t>
  </si>
  <si>
    <t>Обогащенные витаминами и/или минеральными веществами молоко и кисломолочные продукты (йогурты, кефир, напитки)</t>
  </si>
  <si>
    <t xml:space="preserve"> Обогащенное печенье</t>
  </si>
  <si>
    <t>Пастильные изделия</t>
  </si>
  <si>
    <t>Наименование исследований</t>
  </si>
  <si>
    <t>Соки неконцентрированные фруктовые, нектары</t>
  </si>
  <si>
    <t>Массовая доля сорбиновой кислоты/ сорбиновая кислота</t>
  </si>
  <si>
    <t>Массовая доля бензойной кислоты/бензойная кислота</t>
  </si>
  <si>
    <t>Безалкогольные напитки</t>
  </si>
  <si>
    <t>Массовая концентрация общего диоксида серы</t>
  </si>
  <si>
    <t>Витамин В6</t>
  </si>
  <si>
    <t>Обогащенные витаминами и/или минеральными веществами хлебцы</t>
  </si>
  <si>
    <t>Витамин В 6</t>
  </si>
  <si>
    <t>Коммерческое предложение №3</t>
  </si>
  <si>
    <t>Коммерческое предложение №1 17.07.2026 № 28-20-10/1-2265-2026</t>
  </si>
  <si>
    <t>Коммерческое предложение №2</t>
  </si>
  <si>
    <t>8 655, 90</t>
  </si>
  <si>
    <t>обогащенные зерновые продукты, в том числе экструдированные завтраки</t>
  </si>
  <si>
    <t>(сто девяносто девять тысяч четыреста шестьдесят восемь рублей 72 копейки)</t>
  </si>
  <si>
    <t>дата подготовки 27.07.2026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</si>
</sst>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bscript"/>
      <sz val="14"/>
      <name val="Arial"/>
      <family val="2"/>
      <charset val="204"/>
    </font>
    <font>
      <sz val="20"/>
      <name val="Arial"/>
      <family val="2"/>
      <charset val="204"/>
    </font>
    <font>
      <sz val="14"/>
      <name val="Verdana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0" fillId="0" borderId="0" xfId="0" applyFill="1"/>
    <xf numFmtId="0" fontId="13" fillId="0" borderId="0" xfId="0" applyFont="1" applyFill="1"/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/>
    <xf numFmtId="4" fontId="15" fillId="0" borderId="0" xfId="0" applyNumberFormat="1" applyFont="1" applyFill="1" applyAlignment="1">
      <alignment horizontal="center" vertical="center"/>
    </xf>
    <xf numFmtId="4" fontId="14" fillId="0" borderId="5" xfId="0" applyNumberFormat="1" applyFont="1" applyFill="1" applyBorder="1" applyAlignment="1">
      <alignment horizontal="center" vertical="center"/>
    </xf>
    <xf numFmtId="4" fontId="14" fillId="0" borderId="7" xfId="0" applyNumberFormat="1" applyFont="1" applyFill="1" applyBorder="1" applyAlignment="1">
      <alignment horizontal="center" vertical="center"/>
    </xf>
    <xf numFmtId="4" fontId="14" fillId="0" borderId="9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0" fontId="14" fillId="0" borderId="9" xfId="0" applyNumberFormat="1" applyFont="1" applyFill="1" applyBorder="1" applyAlignment="1">
      <alignment horizontal="center" vertical="center" wrapText="1"/>
    </xf>
    <xf numFmtId="4" fontId="14" fillId="0" borderId="9" xfId="0" applyNumberFormat="1" applyFont="1" applyFill="1" applyBorder="1" applyAlignment="1">
      <alignment horizontal="center" vertical="center" wrapText="1"/>
    </xf>
    <xf numFmtId="4" fontId="14" fillId="0" borderId="10" xfId="0" applyNumberFormat="1" applyFont="1" applyFill="1" applyBorder="1" applyAlignment="1">
      <alignment horizontal="center" vertical="center"/>
    </xf>
    <xf numFmtId="10" fontId="14" fillId="0" borderId="5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10" fontId="14" fillId="0" borderId="7" xfId="0" applyNumberFormat="1" applyFont="1" applyFill="1" applyBorder="1" applyAlignment="1">
      <alignment horizontal="center" vertical="center" wrapText="1"/>
    </xf>
    <xf numFmtId="4" fontId="14" fillId="0" borderId="8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4" fontId="14" fillId="0" borderId="0" xfId="0" applyNumberFormat="1" applyFont="1" applyFill="1" applyBorder="1" applyAlignment="1">
      <alignment horizontal="center" vertical="center"/>
    </xf>
    <xf numFmtId="4" fontId="15" fillId="0" borderId="1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4" fontId="13" fillId="0" borderId="0" xfId="0" applyNumberFormat="1" applyFont="1" applyFill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7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vertical="top"/>
    </xf>
    <xf numFmtId="14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14" fillId="2" borderId="5" xfId="0" applyNumberFormat="1" applyFont="1" applyFill="1" applyBorder="1" applyAlignment="1">
      <alignment horizontal="center" vertical="center"/>
    </xf>
    <xf numFmtId="0" fontId="3" fillId="0" borderId="0" xfId="0" applyFont="1"/>
    <xf numFmtId="0" fontId="14" fillId="0" borderId="13" xfId="0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/>
    </xf>
    <xf numFmtId="10" fontId="14" fillId="0" borderId="13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/>
    </xf>
    <xf numFmtId="4" fontId="14" fillId="0" borderId="7" xfId="0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/>
    </xf>
    <xf numFmtId="10" fontId="14" fillId="0" borderId="15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0" fillId="0" borderId="9" xfId="0" applyNumberFormat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2" fontId="3" fillId="0" borderId="13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/>
    </xf>
    <xf numFmtId="10" fontId="14" fillId="0" borderId="17" xfId="0" applyNumberFormat="1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 wrapText="1"/>
    </xf>
    <xf numFmtId="4" fontId="14" fillId="0" borderId="18" xfId="0" applyNumberFormat="1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139700</xdr:colOff>
      <xdr:row>5</xdr:row>
      <xdr:rowOff>76200</xdr:rowOff>
    </xdr:from>
    <xdr:to>
      <xdr:col>10</xdr:col>
      <xdr:colOff>25400</xdr:colOff>
      <xdr:row>8</xdr:row>
      <xdr:rowOff>76200</xdr:rowOff>
    </xdr:to>
    <xdr:pic>
      <xdr:nvPicPr>
        <xdr:cNvPr id="529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0" y="1765300"/>
          <a:ext cx="19304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31751</xdr:colOff>
      <xdr:row>7</xdr:row>
      <xdr:rowOff>63499</xdr:rowOff>
    </xdr:from>
    <xdr:to>
      <xdr:col>1</xdr:col>
      <xdr:colOff>10584</xdr:colOff>
      <xdr:row>9</xdr:row>
      <xdr:rowOff>87842</xdr:rowOff>
    </xdr:to>
    <xdr:pic>
      <xdr:nvPicPr>
        <xdr:cNvPr id="529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1" y="2053166"/>
          <a:ext cx="857250" cy="341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12</xdr:row>
      <xdr:rowOff>47625</xdr:rowOff>
    </xdr:from>
    <xdr:to>
      <xdr:col>0</xdr:col>
      <xdr:colOff>323850</xdr:colOff>
      <xdr:row>12</xdr:row>
      <xdr:rowOff>276225</xdr:rowOff>
    </xdr:to>
    <xdr:pic>
      <xdr:nvPicPr>
        <xdr:cNvPr id="52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53365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34</xdr:row>
      <xdr:rowOff>57151</xdr:rowOff>
    </xdr:from>
    <xdr:to>
      <xdr:col>5</xdr:col>
      <xdr:colOff>542925</xdr:colOff>
      <xdr:row>36</xdr:row>
      <xdr:rowOff>28575</xdr:rowOff>
    </xdr:to>
    <xdr:pic>
      <xdr:nvPicPr>
        <xdr:cNvPr id="529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1143" y="74120830"/>
          <a:ext cx="542925" cy="4340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35</xdr:row>
      <xdr:rowOff>190500</xdr:rowOff>
    </xdr:from>
    <xdr:to>
      <xdr:col>1</xdr:col>
      <xdr:colOff>1619250</xdr:colOff>
      <xdr:row>38</xdr:row>
      <xdr:rowOff>47625</xdr:rowOff>
    </xdr:to>
    <xdr:pic>
      <xdr:nvPicPr>
        <xdr:cNvPr id="529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3573125"/>
          <a:ext cx="15906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39</xdr:row>
      <xdr:rowOff>0</xdr:rowOff>
    </xdr:from>
    <xdr:to>
      <xdr:col>3</xdr:col>
      <xdr:colOff>142875</xdr:colOff>
      <xdr:row>40</xdr:row>
      <xdr:rowOff>0</xdr:rowOff>
    </xdr:to>
    <xdr:pic>
      <xdr:nvPicPr>
        <xdr:cNvPr id="530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430655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T152"/>
  <sheetViews>
    <sheetView tabSelected="1" topLeftCell="A22" zoomScale="90" zoomScaleNormal="90" zoomScaleSheetLayoutView="100" workbookViewId="0">
      <selection activeCell="H24" sqref="H24"/>
    </sheetView>
  </sheetViews>
  <sheetFormatPr defaultRowHeight="12.75" x14ac:dyDescent="0.2"/>
  <cols>
    <col min="1" max="1" width="13.140625" style="18" customWidth="1"/>
    <col min="2" max="2" width="47.5703125" style="19" customWidth="1"/>
    <col min="3" max="3" width="24.28515625" style="20" customWidth="1"/>
    <col min="4" max="4" width="14.7109375" style="19" customWidth="1"/>
    <col min="5" max="5" width="8" style="19" customWidth="1"/>
    <col min="6" max="6" width="14.42578125" style="20" customWidth="1"/>
    <col min="7" max="7" width="15.28515625" style="20" customWidth="1"/>
    <col min="8" max="8" width="15" style="20" customWidth="1"/>
    <col min="9" max="9" width="13.5703125" style="20" customWidth="1"/>
    <col min="10" max="10" width="17" style="20" customWidth="1"/>
    <col min="11" max="11" width="25.7109375" style="20" bestFit="1" customWidth="1"/>
    <col min="12" max="12" width="12.5703125" hidden="1" customWidth="1"/>
    <col min="13" max="14" width="11" hidden="1" customWidth="1"/>
    <col min="15" max="15" width="9.85546875" hidden="1" customWidth="1"/>
    <col min="16" max="16" width="9.140625" hidden="1" customWidth="1"/>
    <col min="17" max="17" width="11" hidden="1" customWidth="1"/>
    <col min="18" max="19" width="9.140625" hidden="1" customWidth="1"/>
  </cols>
  <sheetData>
    <row r="1" spans="1:17" ht="0.75" customHeight="1" x14ac:dyDescent="0.2">
      <c r="I1" s="21"/>
      <c r="J1" s="21"/>
    </row>
    <row r="3" spans="1:17" ht="19.5" customHeight="1" x14ac:dyDescent="0.2">
      <c r="B3" s="22"/>
      <c r="C3" s="23"/>
      <c r="D3" s="22" t="s">
        <v>42</v>
      </c>
      <c r="E3" s="22"/>
      <c r="F3" s="23"/>
      <c r="G3" s="23"/>
      <c r="H3" s="23"/>
      <c r="I3" s="23"/>
      <c r="J3" s="23"/>
    </row>
    <row r="4" spans="1:17" ht="7.15" customHeight="1" x14ac:dyDescent="0.2">
      <c r="B4" s="22"/>
      <c r="C4" s="23"/>
      <c r="D4" s="22"/>
      <c r="E4" s="22"/>
      <c r="F4" s="23"/>
      <c r="G4" s="23"/>
      <c r="H4" s="23"/>
      <c r="I4" s="23"/>
      <c r="J4" s="23"/>
    </row>
    <row r="5" spans="1:17" ht="92.25" customHeight="1" x14ac:dyDescent="0.2">
      <c r="B5" s="116" t="s">
        <v>47</v>
      </c>
      <c r="C5" s="116"/>
      <c r="D5" s="116"/>
      <c r="E5" s="116"/>
      <c r="F5" s="116"/>
      <c r="G5" s="116"/>
      <c r="H5" s="116"/>
      <c r="I5" s="116"/>
      <c r="J5" s="24"/>
    </row>
    <row r="7" spans="1:17" x14ac:dyDescent="0.2">
      <c r="E7" s="25" t="s">
        <v>36</v>
      </c>
    </row>
    <row r="8" spans="1:17" x14ac:dyDescent="0.2">
      <c r="B8" s="26" t="s">
        <v>32</v>
      </c>
      <c r="C8" s="27"/>
    </row>
    <row r="9" spans="1:17" ht="12.75" customHeight="1" x14ac:dyDescent="0.2">
      <c r="B9" s="28" t="s">
        <v>50</v>
      </c>
      <c r="D9" s="28"/>
      <c r="E9" s="28"/>
      <c r="F9" s="28"/>
      <c r="G9" s="28"/>
      <c r="H9" s="28"/>
    </row>
    <row r="10" spans="1:17" ht="12.75" customHeight="1" x14ac:dyDescent="0.2">
      <c r="A10" s="28" t="s">
        <v>33</v>
      </c>
      <c r="D10" s="26"/>
    </row>
    <row r="11" spans="1:17" ht="12.75" customHeight="1" x14ac:dyDescent="0.2">
      <c r="A11" s="18" t="s">
        <v>34</v>
      </c>
      <c r="B11" s="26"/>
      <c r="C11" s="27"/>
    </row>
    <row r="12" spans="1:17" ht="12.75" customHeight="1" x14ac:dyDescent="0.2">
      <c r="A12" s="18" t="s">
        <v>35</v>
      </c>
      <c r="B12" s="26"/>
      <c r="C12" s="27"/>
    </row>
    <row r="13" spans="1:17" ht="25.15" customHeight="1" x14ac:dyDescent="0.2">
      <c r="B13" s="29" t="s">
        <v>48</v>
      </c>
      <c r="C13" s="30"/>
      <c r="D13" s="29"/>
      <c r="E13" s="29"/>
      <c r="F13" s="29"/>
      <c r="G13" s="29"/>
      <c r="H13" s="29"/>
      <c r="I13" s="29"/>
      <c r="J13" s="29"/>
      <c r="K13" s="29"/>
    </row>
    <row r="14" spans="1:17" ht="9" customHeight="1" thickBot="1" x14ac:dyDescent="0.25">
      <c r="B14" s="26"/>
      <c r="C14" s="27"/>
    </row>
    <row r="15" spans="1:17" ht="27" customHeight="1" thickBot="1" x14ac:dyDescent="0.25">
      <c r="A15" s="121" t="s">
        <v>31</v>
      </c>
      <c r="B15" s="117" t="s">
        <v>0</v>
      </c>
      <c r="C15" s="117" t="s">
        <v>60</v>
      </c>
      <c r="D15" s="117" t="s">
        <v>49</v>
      </c>
      <c r="E15" s="117" t="s">
        <v>3</v>
      </c>
      <c r="F15" s="119" t="s">
        <v>45</v>
      </c>
      <c r="G15" s="120"/>
      <c r="H15" s="120"/>
      <c r="I15" s="117" t="s">
        <v>2</v>
      </c>
      <c r="J15" s="117" t="s">
        <v>1</v>
      </c>
      <c r="K15" s="117" t="s">
        <v>40</v>
      </c>
    </row>
    <row r="16" spans="1:17" ht="64.5" thickBot="1" x14ac:dyDescent="0.25">
      <c r="A16" s="122"/>
      <c r="B16" s="118"/>
      <c r="C16" s="118"/>
      <c r="D16" s="118"/>
      <c r="E16" s="118"/>
      <c r="F16" s="31" t="s">
        <v>70</v>
      </c>
      <c r="G16" s="31" t="s">
        <v>71</v>
      </c>
      <c r="H16" s="31" t="s">
        <v>69</v>
      </c>
      <c r="I16" s="118"/>
      <c r="J16" s="118"/>
      <c r="K16" s="118"/>
      <c r="L16" s="70">
        <f>L34</f>
        <v>188496.1</v>
      </c>
      <c r="M16" s="70">
        <f t="shared" ref="M16:O16" si="0">M34</f>
        <v>184022.24</v>
      </c>
      <c r="N16" s="70">
        <f t="shared" si="0"/>
        <v>8003.2</v>
      </c>
      <c r="O16" s="70" t="e">
        <f t="shared" si="0"/>
        <v>#REF!</v>
      </c>
      <c r="Q16" s="70">
        <f>J34</f>
        <v>199468.72</v>
      </c>
    </row>
    <row r="17" spans="1:20" ht="13.5" thickBot="1" x14ac:dyDescent="0.25">
      <c r="A17" s="32">
        <v>1</v>
      </c>
      <c r="B17" s="33">
        <v>2</v>
      </c>
      <c r="C17" s="34">
        <v>3</v>
      </c>
      <c r="D17" s="33">
        <v>4</v>
      </c>
      <c r="E17" s="32">
        <v>5</v>
      </c>
      <c r="F17" s="32">
        <v>7</v>
      </c>
      <c r="G17" s="33">
        <v>8</v>
      </c>
      <c r="H17" s="32">
        <v>9</v>
      </c>
      <c r="I17" s="32">
        <v>11</v>
      </c>
      <c r="J17" s="33">
        <v>12</v>
      </c>
      <c r="K17" s="32">
        <v>13</v>
      </c>
    </row>
    <row r="18" spans="1:20" ht="31.5" x14ac:dyDescent="0.2">
      <c r="A18" s="113">
        <v>1</v>
      </c>
      <c r="B18" s="101" t="s">
        <v>73</v>
      </c>
      <c r="C18" s="14" t="s">
        <v>66</v>
      </c>
      <c r="D18" s="13" t="s">
        <v>55</v>
      </c>
      <c r="E18" s="10">
        <v>1</v>
      </c>
      <c r="F18" s="9">
        <v>1787.3</v>
      </c>
      <c r="G18" s="9">
        <v>1787.3</v>
      </c>
      <c r="H18" s="9"/>
      <c r="I18" s="35">
        <f t="shared" ref="I18:I33" si="1">STDEVA(F18:H18)/(SUM(F18:H18)/COUNTIF(F18:H18,"&gt;0"))</f>
        <v>0</v>
      </c>
      <c r="J18" s="36">
        <f t="shared" ref="J18:J33" si="2">E18*K18</f>
        <v>1787.3</v>
      </c>
      <c r="K18" s="37">
        <f t="shared" ref="K18:K33" si="3">AVERAGE(F18:H18)</f>
        <v>1787.3</v>
      </c>
      <c r="L18" s="71">
        <f t="shared" ref="L18:L33" si="4">E18*F18</f>
        <v>1787.3</v>
      </c>
      <c r="M18" s="72">
        <f t="shared" ref="M18:M33" si="5">E18*G18</f>
        <v>1787.3</v>
      </c>
      <c r="N18">
        <f t="shared" ref="N18:N33" si="6">E18*H18</f>
        <v>0</v>
      </c>
      <c r="O18" t="e">
        <f>E18*#REF!</f>
        <v>#REF!</v>
      </c>
    </row>
    <row r="19" spans="1:20" ht="32.25" thickBot="1" x14ac:dyDescent="0.25">
      <c r="A19" s="114">
        <v>2</v>
      </c>
      <c r="B19" s="102" t="s">
        <v>73</v>
      </c>
      <c r="C19" s="17" t="s">
        <v>56</v>
      </c>
      <c r="D19" s="17" t="s">
        <v>55</v>
      </c>
      <c r="E19" s="17">
        <v>1</v>
      </c>
      <c r="F19" s="8">
        <v>1476.2</v>
      </c>
      <c r="G19" s="8">
        <v>1476.2</v>
      </c>
      <c r="H19" s="8">
        <v>1476.2</v>
      </c>
      <c r="I19" s="42">
        <f t="shared" si="1"/>
        <v>0</v>
      </c>
      <c r="J19" s="80">
        <f t="shared" si="2"/>
        <v>1476.2</v>
      </c>
      <c r="K19" s="43">
        <f t="shared" si="3"/>
        <v>1476.2</v>
      </c>
      <c r="L19" s="71">
        <f t="shared" si="4"/>
        <v>1476.2</v>
      </c>
      <c r="M19" s="72">
        <f t="shared" si="5"/>
        <v>1476.2</v>
      </c>
      <c r="N19">
        <f t="shared" si="6"/>
        <v>1476.2</v>
      </c>
      <c r="O19" t="e">
        <f>E19*#REF!</f>
        <v>#REF!</v>
      </c>
    </row>
    <row r="20" spans="1:20" ht="63.75" thickBot="1" x14ac:dyDescent="0.25">
      <c r="A20" s="114">
        <v>3</v>
      </c>
      <c r="B20" s="103" t="s">
        <v>57</v>
      </c>
      <c r="C20" s="95" t="s">
        <v>66</v>
      </c>
      <c r="D20" s="96" t="s">
        <v>55</v>
      </c>
      <c r="E20" s="96">
        <v>3</v>
      </c>
      <c r="F20" s="97">
        <v>1787.3</v>
      </c>
      <c r="G20" s="97">
        <v>1787.3</v>
      </c>
      <c r="H20" s="97">
        <v>1787.3</v>
      </c>
      <c r="I20" s="98">
        <f t="shared" si="1"/>
        <v>0</v>
      </c>
      <c r="J20" s="99">
        <f t="shared" si="2"/>
        <v>5361.9</v>
      </c>
      <c r="K20" s="100">
        <f t="shared" si="3"/>
        <v>1787.3</v>
      </c>
      <c r="L20" s="71">
        <f t="shared" si="4"/>
        <v>5361.9</v>
      </c>
      <c r="M20" s="72">
        <f t="shared" si="5"/>
        <v>5361.9</v>
      </c>
      <c r="N20">
        <f t="shared" si="6"/>
        <v>5361.9</v>
      </c>
      <c r="O20" t="e">
        <f>E20*#REF!</f>
        <v>#REF!</v>
      </c>
    </row>
    <row r="21" spans="1:20" ht="31.5" x14ac:dyDescent="0.2">
      <c r="A21" s="114">
        <v>4</v>
      </c>
      <c r="B21" s="104" t="s">
        <v>67</v>
      </c>
      <c r="C21" s="87" t="s">
        <v>66</v>
      </c>
      <c r="D21" s="75" t="s">
        <v>55</v>
      </c>
      <c r="E21" s="75">
        <v>1</v>
      </c>
      <c r="F21" s="76">
        <v>1787.3</v>
      </c>
      <c r="G21" s="76">
        <v>1787.3</v>
      </c>
      <c r="H21" s="76"/>
      <c r="I21" s="77">
        <f t="shared" si="1"/>
        <v>0</v>
      </c>
      <c r="J21" s="78">
        <f t="shared" si="2"/>
        <v>1787.3</v>
      </c>
      <c r="K21" s="79">
        <f t="shared" si="3"/>
        <v>1787.3</v>
      </c>
      <c r="L21" s="71">
        <f t="shared" si="4"/>
        <v>1787.3</v>
      </c>
      <c r="M21" s="72">
        <f t="shared" si="5"/>
        <v>1787.3</v>
      </c>
      <c r="N21">
        <f t="shared" si="6"/>
        <v>0</v>
      </c>
      <c r="O21" t="e">
        <f>E21*#REF!</f>
        <v>#REF!</v>
      </c>
    </row>
    <row r="22" spans="1:20" ht="32.25" thickBot="1" x14ac:dyDescent="0.25">
      <c r="A22" s="114">
        <v>5</v>
      </c>
      <c r="B22" s="105" t="s">
        <v>67</v>
      </c>
      <c r="C22" s="81" t="s">
        <v>56</v>
      </c>
      <c r="D22" s="81" t="s">
        <v>55</v>
      </c>
      <c r="E22" s="86">
        <v>2</v>
      </c>
      <c r="F22" s="82">
        <v>1476.2</v>
      </c>
      <c r="G22" s="82">
        <v>1476.2</v>
      </c>
      <c r="H22" s="82">
        <v>1476.2</v>
      </c>
      <c r="I22" s="83">
        <f t="shared" si="1"/>
        <v>0</v>
      </c>
      <c r="J22" s="84">
        <f t="shared" si="2"/>
        <v>2952.4</v>
      </c>
      <c r="K22" s="85">
        <f t="shared" si="3"/>
        <v>1476.2</v>
      </c>
      <c r="L22" s="71">
        <f t="shared" si="4"/>
        <v>2952.4</v>
      </c>
      <c r="M22" s="72">
        <f t="shared" si="5"/>
        <v>2952.4</v>
      </c>
      <c r="N22">
        <f t="shared" si="6"/>
        <v>2952.4</v>
      </c>
      <c r="O22" t="e">
        <f>E22*#REF!</f>
        <v>#REF!</v>
      </c>
    </row>
    <row r="23" spans="1:20" ht="15.75" x14ac:dyDescent="0.2">
      <c r="A23" s="114">
        <v>6</v>
      </c>
      <c r="B23" s="106" t="s">
        <v>58</v>
      </c>
      <c r="C23" s="75" t="s">
        <v>66</v>
      </c>
      <c r="D23" s="75" t="s">
        <v>55</v>
      </c>
      <c r="E23" s="75">
        <v>4</v>
      </c>
      <c r="F23" s="76">
        <v>1787.3</v>
      </c>
      <c r="G23" s="76">
        <v>1787.3</v>
      </c>
      <c r="H23" s="76">
        <v>1787.3</v>
      </c>
      <c r="I23" s="77">
        <f t="shared" si="1"/>
        <v>0</v>
      </c>
      <c r="J23" s="78">
        <f t="shared" si="2"/>
        <v>7149.2</v>
      </c>
      <c r="K23" s="79">
        <f t="shared" si="3"/>
        <v>1787.3</v>
      </c>
      <c r="L23" s="71">
        <f t="shared" si="4"/>
        <v>7149.2</v>
      </c>
      <c r="M23" s="72">
        <f t="shared" si="5"/>
        <v>7149.2</v>
      </c>
      <c r="N23">
        <f t="shared" si="6"/>
        <v>7149.2</v>
      </c>
      <c r="O23" t="e">
        <f>E23*#REF!</f>
        <v>#REF!</v>
      </c>
    </row>
    <row r="24" spans="1:20" ht="32.25" thickBot="1" x14ac:dyDescent="0.25">
      <c r="A24" s="114">
        <v>7</v>
      </c>
      <c r="B24" s="102" t="s">
        <v>58</v>
      </c>
      <c r="C24" s="17" t="s">
        <v>56</v>
      </c>
      <c r="D24" s="17" t="s">
        <v>55</v>
      </c>
      <c r="E24" s="17">
        <v>4</v>
      </c>
      <c r="F24" s="8">
        <v>1476.2</v>
      </c>
      <c r="G24" s="8">
        <v>1476.2</v>
      </c>
      <c r="H24" s="8">
        <v>1476.2</v>
      </c>
      <c r="I24" s="42">
        <f t="shared" si="1"/>
        <v>0</v>
      </c>
      <c r="J24" s="80">
        <f t="shared" si="2"/>
        <v>5904.8</v>
      </c>
      <c r="K24" s="43">
        <f t="shared" si="3"/>
        <v>1476.2</v>
      </c>
      <c r="L24" s="71">
        <f t="shared" si="4"/>
        <v>5904.8</v>
      </c>
      <c r="M24" s="72">
        <f t="shared" si="5"/>
        <v>5904.8</v>
      </c>
      <c r="N24">
        <f t="shared" si="6"/>
        <v>5904.8</v>
      </c>
      <c r="O24" t="e">
        <f>E24*#REF!</f>
        <v>#REF!</v>
      </c>
    </row>
    <row r="25" spans="1:20" ht="45" x14ac:dyDescent="0.2">
      <c r="A25" s="114">
        <v>8</v>
      </c>
      <c r="B25" s="107" t="s">
        <v>61</v>
      </c>
      <c r="C25" s="14" t="s">
        <v>62</v>
      </c>
      <c r="D25" s="13" t="s">
        <v>55</v>
      </c>
      <c r="E25" s="89">
        <v>5</v>
      </c>
      <c r="F25" s="9">
        <v>4026</v>
      </c>
      <c r="G25" s="9">
        <v>4340</v>
      </c>
      <c r="H25" s="9"/>
      <c r="I25" s="35">
        <f t="shared" si="1"/>
        <v>5.3100000000000001E-2</v>
      </c>
      <c r="J25" s="36">
        <f t="shared" si="2"/>
        <v>20915</v>
      </c>
      <c r="K25" s="37">
        <f t="shared" si="3"/>
        <v>4183</v>
      </c>
      <c r="L25" s="71">
        <f t="shared" si="4"/>
        <v>20130</v>
      </c>
      <c r="M25" s="72">
        <f t="shared" si="5"/>
        <v>21700</v>
      </c>
      <c r="N25">
        <f t="shared" si="6"/>
        <v>0</v>
      </c>
      <c r="O25" t="e">
        <f>E25*#REF!</f>
        <v>#REF!</v>
      </c>
    </row>
    <row r="26" spans="1:20" ht="60.75" thickBot="1" x14ac:dyDescent="0.25">
      <c r="A26" s="114">
        <v>9</v>
      </c>
      <c r="B26" s="108" t="s">
        <v>61</v>
      </c>
      <c r="C26" s="16" t="s">
        <v>63</v>
      </c>
      <c r="D26" s="90" t="s">
        <v>55</v>
      </c>
      <c r="E26" s="17">
        <v>5</v>
      </c>
      <c r="F26" s="8">
        <v>3843</v>
      </c>
      <c r="G26" s="8">
        <v>4340</v>
      </c>
      <c r="H26" s="8"/>
      <c r="I26" s="42">
        <f t="shared" si="1"/>
        <v>8.5900000000000004E-2</v>
      </c>
      <c r="J26" s="80">
        <f t="shared" si="2"/>
        <v>20457.5</v>
      </c>
      <c r="K26" s="43">
        <f t="shared" si="3"/>
        <v>4091.5</v>
      </c>
      <c r="L26" s="71">
        <f t="shared" si="4"/>
        <v>19215</v>
      </c>
      <c r="M26" s="72">
        <f t="shared" si="5"/>
        <v>21700</v>
      </c>
      <c r="N26">
        <f t="shared" si="6"/>
        <v>0</v>
      </c>
      <c r="O26" t="e">
        <f>E26*#REF!</f>
        <v>#REF!</v>
      </c>
    </row>
    <row r="27" spans="1:20" ht="45" x14ac:dyDescent="0.2">
      <c r="A27" s="114">
        <v>10</v>
      </c>
      <c r="B27" s="107" t="s">
        <v>64</v>
      </c>
      <c r="C27" s="14" t="s">
        <v>62</v>
      </c>
      <c r="D27" s="13" t="s">
        <v>55</v>
      </c>
      <c r="E27" s="10">
        <v>8</v>
      </c>
      <c r="F27" s="9">
        <v>4026</v>
      </c>
      <c r="G27" s="9">
        <v>4340</v>
      </c>
      <c r="H27" s="9"/>
      <c r="I27" s="35">
        <f t="shared" si="1"/>
        <v>5.3100000000000001E-2</v>
      </c>
      <c r="J27" s="36">
        <f t="shared" si="2"/>
        <v>33464</v>
      </c>
      <c r="K27" s="37">
        <f t="shared" si="3"/>
        <v>4183</v>
      </c>
      <c r="L27" s="91">
        <f t="shared" si="4"/>
        <v>32208</v>
      </c>
      <c r="M27" s="92">
        <f t="shared" si="5"/>
        <v>34720</v>
      </c>
      <c r="N27" s="93">
        <f t="shared" si="6"/>
        <v>0</v>
      </c>
      <c r="O27" s="93" t="e">
        <f>E27*#REF!</f>
        <v>#REF!</v>
      </c>
      <c r="P27" s="93"/>
      <c r="Q27" s="93"/>
      <c r="R27" s="93"/>
      <c r="S27" s="93"/>
      <c r="T27" s="93"/>
    </row>
    <row r="28" spans="1:20" ht="60" x14ac:dyDescent="0.2">
      <c r="A28" s="114">
        <v>11</v>
      </c>
      <c r="B28" s="109" t="s">
        <v>64</v>
      </c>
      <c r="C28" s="12" t="s">
        <v>63</v>
      </c>
      <c r="D28" s="15" t="s">
        <v>55</v>
      </c>
      <c r="E28" s="11">
        <v>8</v>
      </c>
      <c r="F28" s="7">
        <v>3843</v>
      </c>
      <c r="G28" s="7">
        <v>4340</v>
      </c>
      <c r="H28" s="7"/>
      <c r="I28" s="38">
        <f t="shared" si="1"/>
        <v>8.5900000000000004E-2</v>
      </c>
      <c r="J28" s="39">
        <f t="shared" si="2"/>
        <v>32732</v>
      </c>
      <c r="K28" s="40">
        <f t="shared" si="3"/>
        <v>4091.5</v>
      </c>
      <c r="L28" s="91">
        <f t="shared" si="4"/>
        <v>30744</v>
      </c>
      <c r="M28" s="92">
        <f t="shared" si="5"/>
        <v>34720</v>
      </c>
      <c r="N28" s="93">
        <f t="shared" si="6"/>
        <v>0</v>
      </c>
      <c r="O28" s="93" t="e">
        <f>E28*#REF!</f>
        <v>#REF!</v>
      </c>
      <c r="P28" s="93"/>
      <c r="Q28" s="93"/>
      <c r="R28" s="93"/>
      <c r="S28" s="93"/>
      <c r="T28" s="93"/>
    </row>
    <row r="29" spans="1:20" ht="30" x14ac:dyDescent="0.2">
      <c r="A29" s="114">
        <v>12</v>
      </c>
      <c r="B29" s="109" t="s">
        <v>64</v>
      </c>
      <c r="C29" s="12" t="s">
        <v>65</v>
      </c>
      <c r="D29" s="15" t="s">
        <v>55</v>
      </c>
      <c r="E29" s="11">
        <v>8</v>
      </c>
      <c r="F29" s="7">
        <v>2537.6</v>
      </c>
      <c r="G29" s="73">
        <v>3557.38</v>
      </c>
      <c r="H29" s="7"/>
      <c r="I29" s="38">
        <f t="shared" si="1"/>
        <v>0.2366</v>
      </c>
      <c r="J29" s="39">
        <f t="shared" si="2"/>
        <v>24379.919999999998</v>
      </c>
      <c r="K29" s="40">
        <f t="shared" si="3"/>
        <v>3047.49</v>
      </c>
      <c r="L29" s="71">
        <f t="shared" si="4"/>
        <v>20300.8</v>
      </c>
      <c r="M29" s="72">
        <f t="shared" si="5"/>
        <v>28459.040000000001</v>
      </c>
      <c r="N29">
        <f t="shared" si="6"/>
        <v>0</v>
      </c>
      <c r="O29" t="e">
        <f>E29*#REF!</f>
        <v>#REF!</v>
      </c>
    </row>
    <row r="30" spans="1:20" ht="15.75" x14ac:dyDescent="0.2">
      <c r="A30" s="114">
        <v>13</v>
      </c>
      <c r="B30" s="110" t="s">
        <v>64</v>
      </c>
      <c r="C30" s="11" t="s">
        <v>68</v>
      </c>
      <c r="D30" s="11" t="s">
        <v>55</v>
      </c>
      <c r="E30" s="11">
        <v>2</v>
      </c>
      <c r="F30" s="7">
        <v>1787.3</v>
      </c>
      <c r="G30" s="7">
        <v>1787.3</v>
      </c>
      <c r="H30" s="7">
        <v>1787.3</v>
      </c>
      <c r="I30" s="38">
        <f t="shared" si="1"/>
        <v>0</v>
      </c>
      <c r="J30" s="39">
        <f t="shared" si="2"/>
        <v>3574.6</v>
      </c>
      <c r="K30" s="40">
        <f t="shared" si="3"/>
        <v>1787.3</v>
      </c>
      <c r="L30" s="91">
        <f t="shared" si="4"/>
        <v>3574.6</v>
      </c>
      <c r="M30" s="92">
        <f t="shared" si="5"/>
        <v>3574.6</v>
      </c>
      <c r="N30" s="93">
        <f t="shared" si="6"/>
        <v>3574.6</v>
      </c>
      <c r="O30" s="93" t="e">
        <f>E30*#REF!</f>
        <v>#REF!</v>
      </c>
      <c r="P30" s="93"/>
      <c r="Q30" s="93"/>
      <c r="R30" s="93"/>
      <c r="S30" s="93"/>
      <c r="T30" s="93"/>
    </row>
    <row r="31" spans="1:20" ht="32.25" thickBot="1" x14ac:dyDescent="0.25">
      <c r="A31" s="114">
        <v>14</v>
      </c>
      <c r="B31" s="111" t="s">
        <v>64</v>
      </c>
      <c r="C31" s="81" t="s">
        <v>56</v>
      </c>
      <c r="D31" s="81" t="s">
        <v>55</v>
      </c>
      <c r="E31" s="81">
        <v>3</v>
      </c>
      <c r="F31" s="82">
        <v>1476.2</v>
      </c>
      <c r="G31" s="82">
        <v>1476.2</v>
      </c>
      <c r="H31" s="82">
        <v>1476.2</v>
      </c>
      <c r="I31" s="83">
        <f t="shared" si="1"/>
        <v>0</v>
      </c>
      <c r="J31" s="84">
        <f t="shared" si="2"/>
        <v>4428.6000000000004</v>
      </c>
      <c r="K31" s="85">
        <f t="shared" si="3"/>
        <v>1476.2</v>
      </c>
      <c r="L31" s="91">
        <f t="shared" si="4"/>
        <v>4428.6000000000004</v>
      </c>
      <c r="M31" s="92">
        <f t="shared" si="5"/>
        <v>4428.6000000000004</v>
      </c>
      <c r="N31" s="93">
        <f t="shared" si="6"/>
        <v>4428.6000000000004</v>
      </c>
      <c r="O31" s="93" t="e">
        <f>E31*#REF!</f>
        <v>#REF!</v>
      </c>
      <c r="P31" s="93"/>
      <c r="Q31" s="93"/>
      <c r="R31" s="93"/>
      <c r="S31" s="93"/>
      <c r="T31" s="93"/>
    </row>
    <row r="32" spans="1:20" ht="45" x14ac:dyDescent="0.2">
      <c r="A32" s="114">
        <v>15</v>
      </c>
      <c r="B32" s="112" t="s">
        <v>59</v>
      </c>
      <c r="C32" s="87" t="s">
        <v>62</v>
      </c>
      <c r="D32" s="88" t="s">
        <v>55</v>
      </c>
      <c r="E32" s="75">
        <v>4</v>
      </c>
      <c r="F32" s="76">
        <v>4026</v>
      </c>
      <c r="G32" s="94">
        <v>4340</v>
      </c>
      <c r="H32" s="76"/>
      <c r="I32" s="77">
        <f t="shared" si="1"/>
        <v>5.3100000000000001E-2</v>
      </c>
      <c r="J32" s="78">
        <f t="shared" si="2"/>
        <v>16732</v>
      </c>
      <c r="K32" s="79">
        <f t="shared" si="3"/>
        <v>4183</v>
      </c>
      <c r="L32" s="71">
        <f t="shared" si="4"/>
        <v>16104</v>
      </c>
      <c r="M32" s="72">
        <f t="shared" si="5"/>
        <v>17360</v>
      </c>
      <c r="N32">
        <f t="shared" si="6"/>
        <v>0</v>
      </c>
      <c r="O32" t="e">
        <f>E32*#REF!</f>
        <v>#REF!</v>
      </c>
    </row>
    <row r="33" spans="1:19" ht="63.75" thickBot="1" x14ac:dyDescent="0.25">
      <c r="A33" s="115">
        <v>16</v>
      </c>
      <c r="B33" s="109" t="s">
        <v>59</v>
      </c>
      <c r="C33" s="11" t="s">
        <v>63</v>
      </c>
      <c r="D33" s="15" t="s">
        <v>55</v>
      </c>
      <c r="E33" s="11">
        <v>4</v>
      </c>
      <c r="F33" s="7">
        <v>3843</v>
      </c>
      <c r="G33" s="41">
        <v>4340</v>
      </c>
      <c r="H33" s="7"/>
      <c r="I33" s="38">
        <f t="shared" si="1"/>
        <v>8.5900000000000004E-2</v>
      </c>
      <c r="J33" s="39">
        <f t="shared" si="2"/>
        <v>16366</v>
      </c>
      <c r="K33" s="40">
        <f t="shared" si="3"/>
        <v>4091.5</v>
      </c>
      <c r="L33" s="71">
        <f t="shared" si="4"/>
        <v>15372</v>
      </c>
      <c r="M33" s="72">
        <f t="shared" si="5"/>
        <v>17360</v>
      </c>
      <c r="N33">
        <f t="shared" si="6"/>
        <v>0</v>
      </c>
      <c r="O33" t="e">
        <f>E33*#REF!</f>
        <v>#REF!</v>
      </c>
    </row>
    <row r="34" spans="1:19" ht="16.5" thickBot="1" x14ac:dyDescent="0.3">
      <c r="A34" s="44"/>
      <c r="B34" s="45"/>
      <c r="C34" s="46"/>
      <c r="D34" s="47"/>
      <c r="E34" s="47"/>
      <c r="F34" s="48"/>
      <c r="G34" s="48"/>
      <c r="H34" s="48"/>
      <c r="I34" s="46"/>
      <c r="J34" s="49">
        <f>SUM(J18:J33)</f>
        <v>199468.72</v>
      </c>
      <c r="K34" s="46"/>
      <c r="L34" s="71">
        <f>SUM(L18:L33)</f>
        <v>188496.1</v>
      </c>
      <c r="M34" s="71">
        <f>SUM(M25:M33)</f>
        <v>184022.24</v>
      </c>
      <c r="N34" s="71">
        <f>SUM(N25:N33)</f>
        <v>8003.2</v>
      </c>
      <c r="O34" s="71" t="e">
        <f>SUM(O25:O33)</f>
        <v>#REF!</v>
      </c>
    </row>
    <row r="35" spans="1:19" ht="18" customHeight="1" x14ac:dyDescent="0.25">
      <c r="A35" s="3"/>
      <c r="D35" s="50"/>
      <c r="E35" s="50"/>
      <c r="F35" s="51"/>
      <c r="G35" s="51"/>
      <c r="H35" s="51"/>
      <c r="I35" s="51"/>
      <c r="J35" s="51"/>
      <c r="K35" s="51"/>
      <c r="L35" s="70"/>
    </row>
    <row r="36" spans="1:19" ht="18" customHeight="1" x14ac:dyDescent="0.3">
      <c r="A36" s="3"/>
      <c r="D36" s="52"/>
      <c r="E36" s="53"/>
      <c r="F36" s="51"/>
      <c r="G36" s="51"/>
      <c r="H36" s="51"/>
      <c r="I36" s="51"/>
      <c r="J36" s="54"/>
      <c r="K36" s="51"/>
      <c r="L36" s="70"/>
      <c r="M36" s="70"/>
      <c r="N36" s="70"/>
    </row>
    <row r="37" spans="1:19" ht="18" customHeight="1" x14ac:dyDescent="0.3">
      <c r="A37" s="3"/>
      <c r="B37" s="55"/>
      <c r="C37" s="56"/>
      <c r="D37" s="50"/>
      <c r="E37" s="50"/>
      <c r="F37" s="51"/>
      <c r="G37" s="51"/>
      <c r="H37" s="48"/>
      <c r="I37" s="51"/>
      <c r="J37" s="57"/>
      <c r="K37" s="57"/>
      <c r="S37" s="74" t="s">
        <v>72</v>
      </c>
    </row>
    <row r="38" spans="1:19" ht="18" customHeight="1" x14ac:dyDescent="0.3">
      <c r="A38" s="3"/>
      <c r="D38" s="55" t="s">
        <v>39</v>
      </c>
      <c r="E38" s="50"/>
      <c r="F38" s="51"/>
      <c r="G38" s="51"/>
      <c r="H38" s="48"/>
      <c r="I38" s="51"/>
      <c r="J38" s="57"/>
      <c r="K38" s="57"/>
    </row>
    <row r="39" spans="1:19" ht="18.75" x14ac:dyDescent="0.3">
      <c r="A39" s="3"/>
      <c r="B39" s="55"/>
      <c r="C39" s="56"/>
      <c r="D39" s="52"/>
      <c r="E39" s="53"/>
      <c r="F39" s="51"/>
      <c r="G39" s="51"/>
      <c r="I39" s="51"/>
      <c r="J39" s="58"/>
      <c r="K39" s="51"/>
    </row>
    <row r="40" spans="1:19" ht="18" customHeight="1" x14ac:dyDescent="0.35">
      <c r="A40" s="3" t="s">
        <v>53</v>
      </c>
      <c r="D40" s="55" t="s">
        <v>38</v>
      </c>
      <c r="E40" s="50"/>
      <c r="F40" s="51"/>
      <c r="G40" s="51"/>
      <c r="H40" s="51"/>
      <c r="I40" s="51"/>
      <c r="J40" s="57"/>
      <c r="K40" s="51"/>
    </row>
    <row r="41" spans="1:19" ht="18" customHeight="1" x14ac:dyDescent="0.3">
      <c r="A41" s="3"/>
      <c r="B41" s="55"/>
      <c r="C41" s="56"/>
      <c r="D41" s="50" t="s">
        <v>37</v>
      </c>
      <c r="E41" s="50"/>
      <c r="F41" s="51"/>
      <c r="G41" s="51"/>
      <c r="H41" s="51"/>
      <c r="I41" s="51"/>
      <c r="J41" s="51"/>
      <c r="K41" s="59"/>
    </row>
    <row r="42" spans="1:19" ht="18" customHeight="1" x14ac:dyDescent="0.3">
      <c r="A42" s="3" t="s">
        <v>51</v>
      </c>
      <c r="B42" s="55"/>
      <c r="C42" s="56"/>
      <c r="D42" s="50"/>
      <c r="E42" s="50"/>
      <c r="F42" s="51"/>
      <c r="G42" s="51"/>
      <c r="H42" s="51"/>
      <c r="I42" s="51"/>
      <c r="J42" s="51"/>
      <c r="K42" s="51"/>
    </row>
    <row r="43" spans="1:19" ht="18" customHeight="1" x14ac:dyDescent="0.3">
      <c r="A43" s="60" t="s">
        <v>52</v>
      </c>
      <c r="E43" s="50"/>
      <c r="F43" s="51"/>
      <c r="G43" s="51"/>
      <c r="H43" s="51"/>
      <c r="I43" s="51"/>
      <c r="J43" s="51"/>
      <c r="K43" s="51"/>
    </row>
    <row r="44" spans="1:19" ht="12" customHeight="1" x14ac:dyDescent="0.3">
      <c r="A44" s="3"/>
      <c r="B44" s="55"/>
      <c r="C44" s="56"/>
      <c r="D44" s="50"/>
      <c r="E44" s="61"/>
      <c r="F44" s="51"/>
      <c r="G44" s="51"/>
      <c r="H44" s="51"/>
      <c r="I44" s="51"/>
      <c r="J44" s="51"/>
      <c r="K44" s="51"/>
    </row>
    <row r="45" spans="1:19" s="2" customFormat="1" ht="18.75" x14ac:dyDescent="0.3">
      <c r="A45" s="3"/>
      <c r="B45" s="55" t="s">
        <v>44</v>
      </c>
      <c r="C45" s="56"/>
      <c r="D45" s="6">
        <f>J34</f>
        <v>199468.72</v>
      </c>
      <c r="E45" s="5" t="s">
        <v>74</v>
      </c>
      <c r="F45" s="4"/>
      <c r="G45" s="4"/>
      <c r="H45" s="4"/>
      <c r="I45" s="4"/>
      <c r="J45" s="4"/>
      <c r="K45" s="4"/>
    </row>
    <row r="46" spans="1:19" ht="20.25" customHeight="1" x14ac:dyDescent="0.3">
      <c r="A46" s="3"/>
      <c r="B46" s="60" t="s">
        <v>41</v>
      </c>
      <c r="C46" s="56"/>
      <c r="D46" s="55"/>
      <c r="E46" s="55"/>
      <c r="F46" s="56"/>
      <c r="G46" s="56"/>
      <c r="H46" s="56"/>
      <c r="I46" s="56"/>
      <c r="J46" s="56"/>
      <c r="K46" s="51"/>
    </row>
    <row r="47" spans="1:19" ht="18.75" x14ac:dyDescent="0.3">
      <c r="A47" s="3"/>
      <c r="B47" s="62"/>
      <c r="C47" s="63"/>
      <c r="D47" s="55"/>
      <c r="E47" s="55"/>
      <c r="F47" s="56"/>
      <c r="G47" s="56"/>
      <c r="H47" s="56"/>
      <c r="I47" s="56"/>
      <c r="J47" s="56"/>
      <c r="K47" s="51"/>
    </row>
    <row r="48" spans="1:19" ht="22.15" customHeight="1" x14ac:dyDescent="0.25">
      <c r="A48" s="3"/>
      <c r="B48" s="64" t="s">
        <v>46</v>
      </c>
      <c r="C48" s="63"/>
      <c r="D48" s="65"/>
      <c r="E48" s="65" t="s">
        <v>54</v>
      </c>
      <c r="F48" s="65"/>
      <c r="G48" s="65"/>
      <c r="H48" s="65"/>
      <c r="I48" s="51"/>
      <c r="J48" s="51"/>
      <c r="K48" s="51"/>
    </row>
    <row r="49" spans="1:11" ht="18" x14ac:dyDescent="0.25">
      <c r="A49" s="3"/>
      <c r="B49" s="50"/>
      <c r="C49" s="51"/>
      <c r="D49" s="50"/>
      <c r="E49" s="50" t="s">
        <v>75</v>
      </c>
      <c r="F49" s="51"/>
      <c r="G49" s="51"/>
      <c r="H49" s="51"/>
      <c r="I49" s="51"/>
      <c r="J49" s="51"/>
      <c r="K49" s="57"/>
    </row>
    <row r="50" spans="1:11" ht="18" x14ac:dyDescent="0.25">
      <c r="A50" s="3"/>
      <c r="B50" s="50"/>
      <c r="C50" s="51"/>
      <c r="D50" s="50"/>
      <c r="E50" s="50"/>
      <c r="F50" s="51"/>
      <c r="G50" s="51"/>
      <c r="H50" s="51"/>
      <c r="I50" s="51"/>
      <c r="J50" s="51"/>
      <c r="K50" s="57"/>
    </row>
    <row r="51" spans="1:11" ht="18" x14ac:dyDescent="0.25">
      <c r="A51" s="3"/>
      <c r="B51" s="50"/>
      <c r="C51" s="51"/>
      <c r="E51" s="50"/>
      <c r="F51" s="51"/>
      <c r="G51" s="51"/>
      <c r="H51" s="51"/>
      <c r="I51" s="51"/>
      <c r="J51" s="51"/>
      <c r="K51" s="57"/>
    </row>
    <row r="59" spans="1:11" x14ac:dyDescent="0.2">
      <c r="F59" s="67"/>
      <c r="G59" s="67"/>
      <c r="H59" s="67"/>
      <c r="I59" s="66"/>
    </row>
    <row r="60" spans="1:11" x14ac:dyDescent="0.2">
      <c r="I60" s="66"/>
    </row>
    <row r="104" spans="2:10" ht="14.25" x14ac:dyDescent="0.2">
      <c r="B104" s="68"/>
      <c r="C104" s="69"/>
      <c r="D104" s="68"/>
      <c r="E104" s="68"/>
      <c r="F104" s="69"/>
      <c r="G104" s="69"/>
      <c r="H104" s="69"/>
      <c r="I104" s="69"/>
      <c r="J104" s="69"/>
    </row>
    <row r="105" spans="2:10" ht="14.25" x14ac:dyDescent="0.2">
      <c r="B105" s="68"/>
      <c r="C105" s="69"/>
      <c r="D105" s="68"/>
      <c r="E105" s="68"/>
      <c r="F105" s="69"/>
      <c r="G105" s="69"/>
      <c r="H105" s="69"/>
      <c r="I105" s="69"/>
      <c r="J105" s="69"/>
    </row>
    <row r="106" spans="2:10" ht="14.25" x14ac:dyDescent="0.2">
      <c r="B106" s="68"/>
      <c r="C106" s="69"/>
      <c r="D106" s="68"/>
      <c r="E106" s="68"/>
      <c r="F106" s="69"/>
      <c r="G106" s="69"/>
      <c r="H106" s="69"/>
      <c r="I106" s="69"/>
      <c r="J106" s="69"/>
    </row>
    <row r="107" spans="2:10" ht="14.25" x14ac:dyDescent="0.2">
      <c r="B107" s="68"/>
      <c r="C107" s="69"/>
      <c r="D107" s="68"/>
      <c r="E107" s="68"/>
      <c r="F107" s="69"/>
      <c r="G107" s="69"/>
      <c r="H107" s="69"/>
      <c r="I107" s="69"/>
      <c r="J107" s="69"/>
    </row>
    <row r="108" spans="2:10" ht="14.25" x14ac:dyDescent="0.2">
      <c r="B108" s="68"/>
      <c r="C108" s="69"/>
      <c r="D108" s="68"/>
      <c r="E108" s="68"/>
      <c r="F108" s="69"/>
      <c r="G108" s="69"/>
      <c r="H108" s="69"/>
      <c r="I108" s="69"/>
      <c r="J108" s="69"/>
    </row>
    <row r="109" spans="2:10" ht="14.25" x14ac:dyDescent="0.2">
      <c r="B109" s="68"/>
      <c r="C109" s="69"/>
      <c r="D109" s="68"/>
      <c r="E109" s="68"/>
      <c r="F109" s="69"/>
      <c r="G109" s="69"/>
      <c r="H109" s="69"/>
      <c r="I109" s="69"/>
      <c r="J109" s="69"/>
    </row>
    <row r="110" spans="2:10" ht="14.25" x14ac:dyDescent="0.2">
      <c r="B110" s="68"/>
      <c r="C110" s="69"/>
      <c r="D110" s="68"/>
      <c r="E110" s="68"/>
      <c r="F110" s="69"/>
      <c r="G110" s="69"/>
      <c r="H110" s="69"/>
      <c r="I110" s="69"/>
      <c r="J110" s="69"/>
    </row>
    <row r="111" spans="2:10" ht="14.25" x14ac:dyDescent="0.2">
      <c r="B111" s="68"/>
      <c r="C111" s="69"/>
      <c r="D111" s="68"/>
      <c r="E111" s="68"/>
      <c r="F111" s="69"/>
      <c r="G111" s="69"/>
      <c r="H111" s="69"/>
      <c r="I111" s="69"/>
      <c r="J111" s="69"/>
    </row>
    <row r="112" spans="2:10" ht="14.25" x14ac:dyDescent="0.2">
      <c r="B112" s="68"/>
      <c r="C112" s="69"/>
      <c r="D112" s="68"/>
      <c r="E112" s="68"/>
      <c r="F112" s="69"/>
      <c r="G112" s="69"/>
      <c r="H112" s="69"/>
      <c r="I112" s="69"/>
      <c r="J112" s="69"/>
    </row>
    <row r="113" spans="2:10" ht="14.25" x14ac:dyDescent="0.2">
      <c r="B113" s="68"/>
      <c r="C113" s="69"/>
      <c r="D113" s="68"/>
      <c r="E113" s="68"/>
      <c r="F113" s="69"/>
      <c r="G113" s="69"/>
      <c r="H113" s="69"/>
      <c r="I113" s="69"/>
      <c r="J113" s="69"/>
    </row>
    <row r="114" spans="2:10" ht="14.25" x14ac:dyDescent="0.2">
      <c r="B114" s="68"/>
      <c r="C114" s="69"/>
      <c r="D114" s="68"/>
      <c r="E114" s="68"/>
      <c r="F114" s="69"/>
      <c r="G114" s="69"/>
      <c r="H114" s="69"/>
      <c r="I114" s="69"/>
      <c r="J114" s="69"/>
    </row>
    <row r="115" spans="2:10" ht="14.25" x14ac:dyDescent="0.2">
      <c r="B115" s="68"/>
      <c r="C115" s="69"/>
      <c r="D115" s="68"/>
      <c r="E115" s="68"/>
      <c r="F115" s="69"/>
      <c r="G115" s="69"/>
      <c r="H115" s="69"/>
      <c r="I115" s="69"/>
      <c r="J115" s="69"/>
    </row>
    <row r="116" spans="2:10" ht="14.25" x14ac:dyDescent="0.2">
      <c r="B116" s="68"/>
      <c r="C116" s="69"/>
      <c r="D116" s="68"/>
      <c r="E116" s="68"/>
      <c r="F116" s="69"/>
      <c r="G116" s="69"/>
      <c r="H116" s="69"/>
      <c r="I116" s="69"/>
      <c r="J116" s="69"/>
    </row>
    <row r="117" spans="2:10" ht="14.25" x14ac:dyDescent="0.2">
      <c r="B117" s="68"/>
      <c r="C117" s="69"/>
      <c r="D117" s="68"/>
      <c r="E117" s="68"/>
      <c r="F117" s="69"/>
      <c r="G117" s="69"/>
      <c r="H117" s="69"/>
      <c r="I117" s="69"/>
      <c r="J117" s="69"/>
    </row>
    <row r="118" spans="2:10" ht="14.25" x14ac:dyDescent="0.2">
      <c r="B118" s="68"/>
      <c r="C118" s="69"/>
      <c r="D118" s="68"/>
      <c r="E118" s="68"/>
      <c r="F118" s="69"/>
      <c r="G118" s="69"/>
      <c r="H118" s="69"/>
      <c r="I118" s="69"/>
      <c r="J118" s="69"/>
    </row>
    <row r="119" spans="2:10" ht="14.25" x14ac:dyDescent="0.2">
      <c r="B119" s="68"/>
      <c r="C119" s="69"/>
      <c r="D119" s="68"/>
      <c r="E119" s="68"/>
      <c r="F119" s="69"/>
      <c r="G119" s="69"/>
      <c r="H119" s="69"/>
      <c r="I119" s="69"/>
      <c r="J119" s="69"/>
    </row>
    <row r="120" spans="2:10" ht="14.25" x14ac:dyDescent="0.2">
      <c r="B120" s="68"/>
      <c r="C120" s="69"/>
      <c r="D120" s="68"/>
      <c r="E120" s="68"/>
      <c r="F120" s="69"/>
      <c r="G120" s="69"/>
      <c r="H120" s="69"/>
      <c r="I120" s="69"/>
      <c r="J120" s="69"/>
    </row>
    <row r="121" spans="2:10" ht="14.25" x14ac:dyDescent="0.2">
      <c r="B121" s="68"/>
      <c r="C121" s="69"/>
      <c r="D121" s="68"/>
      <c r="E121" s="68"/>
      <c r="F121" s="69"/>
      <c r="G121" s="69"/>
      <c r="H121" s="69"/>
      <c r="I121" s="69"/>
      <c r="J121" s="69"/>
    </row>
    <row r="122" spans="2:10" ht="14.25" x14ac:dyDescent="0.2">
      <c r="B122" s="68"/>
      <c r="C122" s="69"/>
      <c r="D122" s="68"/>
      <c r="E122" s="68"/>
      <c r="F122" s="69"/>
      <c r="G122" s="69"/>
      <c r="H122" s="69"/>
      <c r="I122" s="69"/>
      <c r="J122" s="69"/>
    </row>
    <row r="123" spans="2:10" ht="14.25" x14ac:dyDescent="0.2">
      <c r="B123" s="68"/>
      <c r="C123" s="69"/>
      <c r="D123" s="68"/>
      <c r="E123" s="68"/>
      <c r="F123" s="69"/>
      <c r="G123" s="69"/>
      <c r="H123" s="69"/>
      <c r="I123" s="69"/>
      <c r="J123" s="69"/>
    </row>
    <row r="124" spans="2:10" ht="14.25" x14ac:dyDescent="0.2">
      <c r="B124" s="68"/>
      <c r="C124" s="69"/>
      <c r="D124" s="68"/>
      <c r="E124" s="68"/>
      <c r="F124" s="69"/>
      <c r="G124" s="69"/>
      <c r="H124" s="69"/>
      <c r="I124" s="69"/>
      <c r="J124" s="69"/>
    </row>
    <row r="125" spans="2:10" ht="14.25" x14ac:dyDescent="0.2">
      <c r="B125" s="68"/>
      <c r="C125" s="69"/>
      <c r="D125" s="68"/>
      <c r="E125" s="68"/>
      <c r="F125" s="69"/>
      <c r="G125" s="69"/>
      <c r="H125" s="69"/>
      <c r="I125" s="69"/>
      <c r="J125" s="69"/>
    </row>
    <row r="126" spans="2:10" ht="14.25" x14ac:dyDescent="0.2">
      <c r="B126" s="68"/>
      <c r="C126" s="69"/>
      <c r="D126" s="68"/>
      <c r="E126" s="68"/>
      <c r="F126" s="69"/>
      <c r="G126" s="69"/>
      <c r="H126" s="69"/>
      <c r="I126" s="69"/>
      <c r="J126" s="69"/>
    </row>
    <row r="127" spans="2:10" ht="14.25" x14ac:dyDescent="0.2">
      <c r="B127" s="68"/>
      <c r="C127" s="69"/>
      <c r="D127" s="68"/>
      <c r="E127" s="68"/>
      <c r="F127" s="69"/>
      <c r="G127" s="69"/>
      <c r="H127" s="69"/>
      <c r="I127" s="69"/>
      <c r="J127" s="69"/>
    </row>
    <row r="128" spans="2:10" ht="14.25" x14ac:dyDescent="0.2">
      <c r="B128" s="68"/>
      <c r="C128" s="69"/>
      <c r="D128" s="68"/>
      <c r="E128" s="68"/>
      <c r="F128" s="69"/>
      <c r="G128" s="69"/>
      <c r="H128" s="69"/>
      <c r="I128" s="69"/>
      <c r="J128" s="69"/>
    </row>
    <row r="129" spans="2:10" ht="14.25" x14ac:dyDescent="0.2">
      <c r="B129" s="68"/>
      <c r="C129" s="69"/>
      <c r="D129" s="68"/>
      <c r="E129" s="68"/>
      <c r="F129" s="69"/>
      <c r="G129" s="69"/>
      <c r="H129" s="69"/>
      <c r="I129" s="69"/>
      <c r="J129" s="69"/>
    </row>
    <row r="130" spans="2:10" ht="14.25" x14ac:dyDescent="0.2">
      <c r="B130" s="68"/>
      <c r="C130" s="69"/>
      <c r="D130" s="68"/>
      <c r="E130" s="68"/>
      <c r="F130" s="69"/>
      <c r="G130" s="69"/>
      <c r="H130" s="69"/>
      <c r="I130" s="69"/>
      <c r="J130" s="69"/>
    </row>
    <row r="131" spans="2:10" ht="14.25" x14ac:dyDescent="0.2">
      <c r="B131" s="68"/>
      <c r="C131" s="69"/>
      <c r="D131" s="68"/>
      <c r="E131" s="68"/>
      <c r="F131" s="69"/>
      <c r="G131" s="69"/>
      <c r="H131" s="69"/>
      <c r="I131" s="69"/>
      <c r="J131" s="69"/>
    </row>
    <row r="132" spans="2:10" ht="14.25" x14ac:dyDescent="0.2">
      <c r="B132" s="68"/>
      <c r="C132" s="69"/>
      <c r="D132" s="68"/>
      <c r="E132" s="68"/>
      <c r="F132" s="69"/>
      <c r="G132" s="69"/>
      <c r="H132" s="69"/>
      <c r="I132" s="69"/>
      <c r="J132" s="69"/>
    </row>
    <row r="133" spans="2:10" ht="14.25" x14ac:dyDescent="0.2">
      <c r="B133" s="68"/>
      <c r="C133" s="69"/>
      <c r="D133" s="68"/>
      <c r="E133" s="68"/>
      <c r="F133" s="69"/>
      <c r="G133" s="69"/>
      <c r="H133" s="69"/>
      <c r="I133" s="69"/>
      <c r="J133" s="69"/>
    </row>
    <row r="134" spans="2:10" ht="14.25" x14ac:dyDescent="0.2">
      <c r="B134" s="68"/>
      <c r="C134" s="69"/>
      <c r="D134" s="68"/>
      <c r="E134" s="68"/>
      <c r="F134" s="69"/>
      <c r="G134" s="69"/>
      <c r="H134" s="69"/>
      <c r="I134" s="69"/>
      <c r="J134" s="69"/>
    </row>
    <row r="135" spans="2:10" ht="14.25" x14ac:dyDescent="0.2">
      <c r="B135" s="68"/>
      <c r="C135" s="69"/>
      <c r="D135" s="68"/>
      <c r="E135" s="68"/>
      <c r="F135" s="69"/>
      <c r="G135" s="69"/>
      <c r="H135" s="69"/>
      <c r="I135" s="69"/>
      <c r="J135" s="69"/>
    </row>
    <row r="136" spans="2:10" ht="14.25" x14ac:dyDescent="0.2">
      <c r="B136" s="68"/>
      <c r="C136" s="69"/>
      <c r="D136" s="68"/>
      <c r="E136" s="68"/>
      <c r="F136" s="69"/>
      <c r="G136" s="69"/>
      <c r="H136" s="69"/>
      <c r="I136" s="69"/>
      <c r="J136" s="69"/>
    </row>
    <row r="137" spans="2:10" ht="14.25" x14ac:dyDescent="0.2">
      <c r="B137" s="68"/>
      <c r="C137" s="69"/>
      <c r="D137" s="68"/>
      <c r="E137" s="68"/>
      <c r="F137" s="69"/>
      <c r="G137" s="69"/>
      <c r="H137" s="69"/>
      <c r="I137" s="69"/>
      <c r="J137" s="69"/>
    </row>
    <row r="138" spans="2:10" ht="14.25" x14ac:dyDescent="0.2">
      <c r="B138" s="68"/>
      <c r="C138" s="69"/>
      <c r="D138" s="68"/>
      <c r="E138" s="68"/>
      <c r="F138" s="69"/>
      <c r="G138" s="69"/>
      <c r="H138" s="69"/>
      <c r="I138" s="69"/>
      <c r="J138" s="69"/>
    </row>
    <row r="139" spans="2:10" ht="14.25" x14ac:dyDescent="0.2">
      <c r="B139" s="68"/>
      <c r="C139" s="69"/>
      <c r="D139" s="68"/>
      <c r="E139" s="68"/>
      <c r="F139" s="69"/>
      <c r="G139" s="69"/>
      <c r="H139" s="69"/>
      <c r="I139" s="69"/>
      <c r="J139" s="69"/>
    </row>
    <row r="140" spans="2:10" ht="14.25" x14ac:dyDescent="0.2">
      <c r="B140" s="68"/>
      <c r="C140" s="69"/>
      <c r="D140" s="68"/>
      <c r="E140" s="68"/>
      <c r="F140" s="69"/>
      <c r="G140" s="69"/>
      <c r="H140" s="69"/>
      <c r="I140" s="69"/>
      <c r="J140" s="69"/>
    </row>
    <row r="141" spans="2:10" ht="14.25" x14ac:dyDescent="0.2">
      <c r="B141" s="68"/>
      <c r="C141" s="69"/>
      <c r="D141" s="68"/>
      <c r="E141" s="68"/>
      <c r="F141" s="69"/>
      <c r="G141" s="69"/>
      <c r="H141" s="69"/>
      <c r="I141" s="69"/>
      <c r="J141" s="69"/>
    </row>
    <row r="142" spans="2:10" ht="14.25" x14ac:dyDescent="0.2">
      <c r="B142" s="68"/>
      <c r="C142" s="69"/>
      <c r="D142" s="68"/>
      <c r="E142" s="68"/>
      <c r="F142" s="69"/>
      <c r="G142" s="69"/>
      <c r="H142" s="69"/>
      <c r="I142" s="69"/>
      <c r="J142" s="69"/>
    </row>
    <row r="143" spans="2:10" ht="14.25" x14ac:dyDescent="0.2">
      <c r="B143" s="68"/>
      <c r="C143" s="69"/>
      <c r="D143" s="68"/>
      <c r="E143" s="68"/>
      <c r="F143" s="69"/>
      <c r="G143" s="69"/>
      <c r="H143" s="69"/>
      <c r="I143" s="69"/>
      <c r="J143" s="69"/>
    </row>
    <row r="144" spans="2:10" ht="14.25" x14ac:dyDescent="0.2">
      <c r="B144" s="68"/>
      <c r="C144" s="69"/>
      <c r="D144" s="68"/>
      <c r="E144" s="68"/>
      <c r="F144" s="69"/>
      <c r="G144" s="69"/>
      <c r="H144" s="69"/>
      <c r="I144" s="69"/>
      <c r="J144" s="69"/>
    </row>
    <row r="145" spans="2:10" ht="14.25" x14ac:dyDescent="0.2">
      <c r="B145" s="68"/>
      <c r="C145" s="69"/>
      <c r="D145" s="68"/>
      <c r="E145" s="68"/>
      <c r="F145" s="69"/>
      <c r="G145" s="69"/>
      <c r="H145" s="69"/>
      <c r="I145" s="69"/>
      <c r="J145" s="69"/>
    </row>
    <row r="146" spans="2:10" ht="14.25" x14ac:dyDescent="0.2">
      <c r="B146" s="68"/>
      <c r="C146" s="69"/>
      <c r="D146" s="68"/>
      <c r="E146" s="68"/>
      <c r="F146" s="69"/>
      <c r="G146" s="69"/>
      <c r="H146" s="69"/>
      <c r="I146" s="69"/>
      <c r="J146" s="69"/>
    </row>
    <row r="147" spans="2:10" ht="14.25" x14ac:dyDescent="0.2">
      <c r="B147" s="68"/>
      <c r="C147" s="69"/>
      <c r="D147" s="68"/>
      <c r="E147" s="68"/>
      <c r="F147" s="69"/>
      <c r="G147" s="69"/>
      <c r="H147" s="69"/>
      <c r="I147" s="69"/>
      <c r="J147" s="69"/>
    </row>
    <row r="148" spans="2:10" ht="14.25" x14ac:dyDescent="0.2">
      <c r="B148" s="68"/>
      <c r="C148" s="69"/>
      <c r="D148" s="68"/>
      <c r="E148" s="68"/>
      <c r="F148" s="69"/>
      <c r="G148" s="69"/>
      <c r="H148" s="69"/>
      <c r="I148" s="69"/>
      <c r="J148" s="69"/>
    </row>
    <row r="149" spans="2:10" ht="14.25" x14ac:dyDescent="0.2">
      <c r="B149" s="68"/>
      <c r="C149" s="69"/>
      <c r="D149" s="68"/>
      <c r="E149" s="68"/>
      <c r="F149" s="69"/>
      <c r="G149" s="69"/>
      <c r="H149" s="69"/>
      <c r="I149" s="69"/>
      <c r="J149" s="69"/>
    </row>
    <row r="150" spans="2:10" ht="14.25" x14ac:dyDescent="0.2">
      <c r="B150" s="68"/>
      <c r="C150" s="69"/>
      <c r="D150" s="68"/>
      <c r="E150" s="68"/>
      <c r="F150" s="69"/>
      <c r="G150" s="69"/>
      <c r="H150" s="69"/>
      <c r="I150" s="69"/>
      <c r="J150" s="69"/>
    </row>
    <row r="151" spans="2:10" ht="14.25" x14ac:dyDescent="0.2">
      <c r="B151" s="68"/>
      <c r="C151" s="69"/>
      <c r="D151" s="68"/>
      <c r="E151" s="68"/>
      <c r="F151" s="69"/>
      <c r="G151" s="69"/>
      <c r="H151" s="69"/>
      <c r="I151" s="69"/>
      <c r="J151" s="69"/>
    </row>
    <row r="152" spans="2:10" ht="14.25" x14ac:dyDescent="0.2">
      <c r="B152" s="68"/>
      <c r="C152" s="69"/>
      <c r="D152" s="68"/>
      <c r="E152" s="68"/>
      <c r="F152" s="69"/>
      <c r="G152" s="69"/>
      <c r="H152" s="69"/>
      <c r="I152" s="69"/>
      <c r="J152" s="69"/>
    </row>
  </sheetData>
  <autoFilter ref="A17:K34"/>
  <mergeCells count="10">
    <mergeCell ref="B5:I5"/>
    <mergeCell ref="K15:K16"/>
    <mergeCell ref="F15:H15"/>
    <mergeCell ref="A15:A16"/>
    <mergeCell ref="I15:I16"/>
    <mergeCell ref="J15:J16"/>
    <mergeCell ref="B15:B16"/>
    <mergeCell ref="C15:C16"/>
    <mergeCell ref="D15:D16"/>
    <mergeCell ref="E15:E16"/>
  </mergeCells>
  <phoneticPr fontId="0" type="noConversion"/>
  <conditionalFormatting sqref="I32 I20:I24">
    <cfRule type="cellIs" dxfId="6" priority="72" stopIfTrue="1" operator="greaterThan">
      <formula>0.33</formula>
    </cfRule>
  </conditionalFormatting>
  <conditionalFormatting sqref="I25 I19">
    <cfRule type="cellIs" dxfId="5" priority="69" stopIfTrue="1" operator="greaterThan">
      <formula>0.33</formula>
    </cfRule>
  </conditionalFormatting>
  <conditionalFormatting sqref="I26:I27">
    <cfRule type="cellIs" dxfId="4" priority="59" stopIfTrue="1" operator="greaterThan">
      <formula>0.33</formula>
    </cfRule>
  </conditionalFormatting>
  <conditionalFormatting sqref="I28:I29">
    <cfRule type="cellIs" dxfId="3" priority="58" stopIfTrue="1" operator="greaterThan">
      <formula>0.33</formula>
    </cfRule>
  </conditionalFormatting>
  <conditionalFormatting sqref="I33">
    <cfRule type="cellIs" dxfId="2" priority="56" stopIfTrue="1" operator="greaterThan">
      <formula>0.33</formula>
    </cfRule>
  </conditionalFormatting>
  <conditionalFormatting sqref="I18">
    <cfRule type="cellIs" dxfId="1" priority="55" stopIfTrue="1" operator="greaterThan">
      <formula>0.33</formula>
    </cfRule>
  </conditionalFormatting>
  <conditionalFormatting sqref="I30:I31">
    <cfRule type="cellIs" dxfId="0" priority="53" stopIfTrue="1" operator="greaterThan">
      <formula>0.33</formula>
    </cfRule>
  </conditionalFormatting>
  <pageMargins left="0.7" right="0.7" top="0.75" bottom="0.75" header="0.3" footer="0.3"/>
  <pageSetup paperSize="9" scale="63" fitToHeight="0" orientation="landscape" r:id="rId1"/>
  <headerFooter alignWithMargins="0"/>
  <ignoredErrors>
    <ignoredError sqref="I25:I28 K25:K28 I32:I33 K32:K3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G30"/>
  <sheetViews>
    <sheetView workbookViewId="0">
      <selection activeCell="N22" sqref="N22"/>
    </sheetView>
  </sheetViews>
  <sheetFormatPr defaultRowHeight="12.75" x14ac:dyDescent="0.2"/>
  <cols>
    <col min="1" max="1" width="11.5703125" customWidth="1"/>
    <col min="2" max="2" width="2.140625" customWidth="1"/>
  </cols>
  <sheetData>
    <row r="2" spans="1:7" x14ac:dyDescent="0.2">
      <c r="E2" s="1"/>
      <c r="G2" s="1" t="s">
        <v>4</v>
      </c>
    </row>
    <row r="3" spans="1:7" x14ac:dyDescent="0.2">
      <c r="F3" s="1" t="s">
        <v>5</v>
      </c>
    </row>
    <row r="5" spans="1:7" x14ac:dyDescent="0.2">
      <c r="A5" s="1" t="s">
        <v>6</v>
      </c>
      <c r="C5" t="s">
        <v>43</v>
      </c>
    </row>
    <row r="6" spans="1:7" x14ac:dyDescent="0.2">
      <c r="A6" s="1"/>
    </row>
    <row r="7" spans="1:7" x14ac:dyDescent="0.2">
      <c r="A7" s="1" t="s">
        <v>7</v>
      </c>
      <c r="C7" t="s">
        <v>17</v>
      </c>
    </row>
    <row r="8" spans="1:7" x14ac:dyDescent="0.2">
      <c r="A8" s="1"/>
      <c r="C8" t="s">
        <v>8</v>
      </c>
    </row>
    <row r="9" spans="1:7" x14ac:dyDescent="0.2">
      <c r="A9" s="1"/>
    </row>
    <row r="10" spans="1:7" x14ac:dyDescent="0.2">
      <c r="A10" s="1" t="s">
        <v>9</v>
      </c>
      <c r="C10" t="s">
        <v>22</v>
      </c>
    </row>
    <row r="11" spans="1:7" x14ac:dyDescent="0.2">
      <c r="A11" s="1"/>
    </row>
    <row r="12" spans="1:7" x14ac:dyDescent="0.2">
      <c r="A12" s="1" t="s">
        <v>10</v>
      </c>
      <c r="C12" t="s">
        <v>16</v>
      </c>
    </row>
    <row r="13" spans="1:7" x14ac:dyDescent="0.2">
      <c r="A13" s="1"/>
      <c r="C13" t="s">
        <v>8</v>
      </c>
    </row>
    <row r="14" spans="1:7" x14ac:dyDescent="0.2">
      <c r="A14" s="1"/>
    </row>
    <row r="15" spans="1:7" x14ac:dyDescent="0.2">
      <c r="A15" s="1" t="s">
        <v>11</v>
      </c>
      <c r="C15" t="s">
        <v>23</v>
      </c>
    </row>
    <row r="16" spans="1:7" x14ac:dyDescent="0.2">
      <c r="A16" s="1"/>
      <c r="C16" t="s">
        <v>12</v>
      </c>
    </row>
    <row r="17" spans="1:3" x14ac:dyDescent="0.2">
      <c r="A17" s="1"/>
      <c r="C17" t="s">
        <v>20</v>
      </c>
    </row>
    <row r="18" spans="1:3" x14ac:dyDescent="0.2">
      <c r="A18" s="1"/>
      <c r="C18" t="s">
        <v>21</v>
      </c>
    </row>
    <row r="19" spans="1:3" x14ac:dyDescent="0.2">
      <c r="A19" s="1"/>
    </row>
    <row r="20" spans="1:3" x14ac:dyDescent="0.2">
      <c r="A20" s="1" t="s">
        <v>13</v>
      </c>
      <c r="C20" t="s">
        <v>24</v>
      </c>
    </row>
    <row r="21" spans="1:3" x14ac:dyDescent="0.2">
      <c r="A21" s="1"/>
      <c r="C21" s="1" t="s">
        <v>28</v>
      </c>
    </row>
    <row r="22" spans="1:3" x14ac:dyDescent="0.2">
      <c r="A22" s="1"/>
      <c r="C22" t="s">
        <v>30</v>
      </c>
    </row>
    <row r="23" spans="1:3" x14ac:dyDescent="0.2">
      <c r="A23" s="1"/>
      <c r="C23" t="s">
        <v>27</v>
      </c>
    </row>
    <row r="24" spans="1:3" x14ac:dyDescent="0.2">
      <c r="A24" s="1"/>
      <c r="C24" t="s">
        <v>29</v>
      </c>
    </row>
    <row r="25" spans="1:3" x14ac:dyDescent="0.2">
      <c r="A25" s="1"/>
    </row>
    <row r="26" spans="1:3" x14ac:dyDescent="0.2">
      <c r="A26" s="1" t="s">
        <v>14</v>
      </c>
      <c r="C26" t="s">
        <v>26</v>
      </c>
    </row>
    <row r="27" spans="1:3" x14ac:dyDescent="0.2">
      <c r="A27" s="1"/>
      <c r="C27" t="s">
        <v>25</v>
      </c>
    </row>
    <row r="28" spans="1:3" x14ac:dyDescent="0.2">
      <c r="A28" s="1"/>
    </row>
    <row r="29" spans="1:3" x14ac:dyDescent="0.2">
      <c r="A29" s="1" t="s">
        <v>15</v>
      </c>
      <c r="C29" t="s">
        <v>18</v>
      </c>
    </row>
    <row r="30" spans="1:3" x14ac:dyDescent="0.2">
      <c r="C30" t="s">
        <v>19</v>
      </c>
    </row>
  </sheetData>
  <phoneticPr fontId="4" type="noConversion"/>
  <pageMargins left="0.65" right="0.48" top="1" bottom="1" header="0.5" footer="0.5"/>
  <pageSetup paperSize="9" scale="80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ОБОСНОВАНИЕ</vt:lpstr>
      <vt:lpstr>ИНСТРУКЦИЯ</vt:lpstr>
      <vt:lpstr>ОБОСНОВАНИЕ!Заголовки_для_печати</vt:lpstr>
      <vt:lpstr>ОБОСНОВАНИЕ!Область_печати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Электронный бюджет</cp:lastModifiedBy>
  <cp:lastPrinted>2026-06-22T23:26:54Z</cp:lastPrinted>
  <dcterms:created xsi:type="dcterms:W3CDTF">1996-10-08T23:32:33Z</dcterms:created>
  <dcterms:modified xsi:type="dcterms:W3CDTF">2026-07-28T04:41:11Z</dcterms:modified>
</cp:coreProperties>
</file>