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565" windowHeight="942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/>
</workbook>
</file>

<file path=xl/calcChain.xml><?xml version="1.0" encoding="utf-8"?>
<calcChain xmlns="http://schemas.openxmlformats.org/spreadsheetml/2006/main">
  <c r="U7" i="1"/>
  <c r="U8" l="1"/>
  <c r="T7"/>
  <c r="P7" l="1"/>
  <c r="O7"/>
  <c r="N7"/>
  <c r="S7" s="1"/>
  <c r="Q7" l="1"/>
  <c r="R7" s="1"/>
</calcChain>
</file>

<file path=xl/sharedStrings.xml><?xml version="1.0" encoding="utf-8"?>
<sst xmlns="http://schemas.openxmlformats.org/spreadsheetml/2006/main" count="37" uniqueCount="32">
  <si>
    <t>№ п/п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</si>
  <si>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</si>
  <si>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</si>
  <si>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</si>
  <si>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</si>
  <si>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</si>
  <si>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</si>
  <si>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</si>
  <si>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</si>
  <si>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</si>
  <si>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</si>
  <si>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Кол-во</t>
  </si>
  <si>
    <t>Цена за ед.изм.</t>
  </si>
  <si>
    <t>РК</t>
  </si>
  <si>
    <t>%</t>
  </si>
  <si>
    <t>РК с %</t>
  </si>
  <si>
    <t>1.</t>
  </si>
  <si>
    <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</si>
  <si>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>Ед. изм.</t>
  </si>
  <si>
    <t>*Цена за ед. товара</t>
  </si>
  <si>
    <t>ИТОГО:</t>
  </si>
  <si>
    <t xml:space="preserve">                    (должность)                                         подписано ЭЦП                (расшифровка подписи)</t>
  </si>
  <si>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</si>
  <si>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</si>
  <si>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</si>
  <si>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t>*Расчет цены контракта</t>
  </si>
  <si>
    <t>Расчет цены контракта</t>
  </si>
  <si>
    <t>Наименование товара (работ, услуг)</t>
  </si>
  <si>
    <t>В результате проведенного расчета цена контракта составит   600 000  руб   00     коп</t>
  </si>
  <si>
    <t>месяц</t>
  </si>
  <si>
    <t>Оказание услуги по физической охране</t>
  </si>
  <si>
    <t xml:space="preserve">Оказание услуги по физической охране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</si>
</sst>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30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4">
    <xf numFmtId="0" fontId="0" fillId="0" borderId="0"/>
    <xf numFmtId="0" fontId="28" fillId="2" borderId="0" applyBorder="0" applyProtection="0"/>
    <xf numFmtId="0" fontId="28" fillId="3" borderId="0" applyBorder="0" applyProtection="0"/>
    <xf numFmtId="0" fontId="28" fillId="4" borderId="0" applyBorder="0" applyProtection="0"/>
    <xf numFmtId="0" fontId="28" fillId="2" borderId="0" applyBorder="0" applyProtection="0"/>
    <xf numFmtId="0" fontId="28" fillId="5" borderId="0" applyBorder="0" applyProtection="0"/>
    <xf numFmtId="0" fontId="28" fillId="3" borderId="0" applyBorder="0" applyProtection="0"/>
    <xf numFmtId="0" fontId="28" fillId="6" borderId="0" applyBorder="0" applyProtection="0"/>
    <xf numFmtId="0" fontId="28" fillId="7" borderId="0" applyBorder="0" applyProtection="0"/>
    <xf numFmtId="0" fontId="28" fillId="8" borderId="0" applyBorder="0" applyProtection="0"/>
    <xf numFmtId="0" fontId="28" fillId="6" borderId="0" applyBorder="0" applyProtection="0"/>
    <xf numFmtId="0" fontId="28" fillId="9" borderId="0" applyBorder="0" applyProtection="0"/>
    <xf numFmtId="0" fontId="28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1">
    <xf numFmtId="0" fontId="0" fillId="0" borderId="0" xfId="0"/>
    <xf numFmtId="0" fontId="19" fillId="0" borderId="0" xfId="0" applyFont="1" applyFill="1"/>
    <xf numFmtId="0" fontId="0" fillId="0" borderId="0" xfId="0" applyFill="1"/>
    <xf numFmtId="2" fontId="22" fillId="0" borderId="11" xfId="0" applyNumberFormat="1" applyFont="1" applyFill="1" applyBorder="1" applyAlignment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2" fontId="19" fillId="0" borderId="11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/>
    <xf numFmtId="0" fontId="25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center"/>
    </xf>
    <xf numFmtId="0" fontId="25" fillId="0" borderId="0" xfId="0" applyFont="1" applyFill="1"/>
    <xf numFmtId="164" fontId="22" fillId="0" borderId="11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164" fontId="23" fillId="0" borderId="11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>
      <alignment horizontal="right" vertical="center" wrapText="1"/>
    </xf>
    <xf numFmtId="0" fontId="22" fillId="0" borderId="13" xfId="0" applyFont="1" applyFill="1" applyBorder="1" applyAlignment="1">
      <alignment horizontal="right" vertical="center" wrapText="1"/>
    </xf>
    <xf numFmtId="0" fontId="22" fillId="0" borderId="12" xfId="0" applyFont="1" applyFill="1" applyBorder="1" applyAlignment="1">
      <alignment horizontal="right" vertical="center" wrapText="1"/>
    </xf>
    <xf numFmtId="164" fontId="22" fillId="0" borderId="11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14" fontId="25" fillId="0" borderId="0" xfId="0" applyNumberFormat="1" applyFont="1" applyFill="1" applyBorder="1" applyAlignment="1">
      <alignment horizontal="center" vertical="top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13</xdr:row>
      <xdr:rowOff>60810</xdr:rowOff>
    </xdr:from>
    <xdr:to>
      <xdr:col>15</xdr:col>
      <xdr:colOff>125695</xdr:colOff>
      <xdr:row>15</xdr:row>
      <xdr:rowOff>31555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8575" y="5090010"/>
          <a:ext cx="10107895" cy="73274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1"/>
  <sheetViews>
    <sheetView tabSelected="1" workbookViewId="0">
      <pane ySplit="1" topLeftCell="A2" activePane="bottomLeft" state="frozen"/>
      <selection pane="bottomLeft" activeCell="E7" sqref="E7"/>
    </sheetView>
  </sheetViews>
  <sheetFormatPr defaultColWidth="9.140625" defaultRowHeight="15"/>
  <cols>
    <col min="1" max="1" width="4.28515625" style="1" customWidth="1"/>
    <col min="2" max="2" width="57.85546875" style="1" customWidth="1"/>
    <col min="3" max="3" width="9.140625" style="1"/>
    <col min="4" max="4" width="6.42578125" style="1" customWidth="1"/>
    <col min="5" max="5" width="16" style="1" customWidth="1"/>
    <col min="6" max="6" width="18" style="1" customWidth="1"/>
    <col min="7" max="7" width="12.140625" style="1" customWidth="1"/>
    <col min="8" max="8" width="7.28515625" style="10" hidden="1" customWidth="1"/>
    <col min="9" max="9" width="11.5703125" style="10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1.7109375" style="1" customWidth="1"/>
    <col min="21" max="21" width="12.140625" style="1" customWidth="1"/>
    <col min="22" max="22" width="9.28515625" style="1" customWidth="1"/>
    <col min="23" max="1024" width="9.140625" style="1"/>
    <col min="1025" max="16384" width="9.140625" style="2"/>
  </cols>
  <sheetData>
    <row r="1" spans="1:21" ht="22.5" customHeight="1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2.5" customHeight="1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2.7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1.75" customHeight="1">
      <c r="A4" s="27" t="s">
        <v>23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41.25" customHeight="1">
      <c r="A5" s="21" t="s">
        <v>0</v>
      </c>
      <c r="B5" s="21" t="s">
        <v>27</v>
      </c>
      <c r="C5" s="21" t="s">
        <v>18</v>
      </c>
      <c r="D5" s="21" t="s">
        <v>11</v>
      </c>
      <c r="E5" s="12" t="s">
        <v>1</v>
      </c>
      <c r="F5" s="12" t="s">
        <v>2</v>
      </c>
      <c r="G5" s="12" t="s">
        <v>3</v>
      </c>
      <c r="H5" s="26" t="s">
        <v>4</v>
      </c>
      <c r="I5" s="26"/>
      <c r="J5" s="26"/>
      <c r="K5" s="26" t="s">
        <v>5</v>
      </c>
      <c r="L5" s="26"/>
      <c r="M5" s="26"/>
      <c r="N5" s="26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0" t="s">
        <v>26</v>
      </c>
      <c r="T5" s="20" t="s">
        <v>19</v>
      </c>
      <c r="U5" s="20" t="s">
        <v>25</v>
      </c>
    </row>
    <row r="6" spans="1:21" ht="39" customHeight="1">
      <c r="A6" s="21"/>
      <c r="B6" s="21"/>
      <c r="C6" s="21"/>
      <c r="D6" s="21"/>
      <c r="E6" s="12" t="s">
        <v>12</v>
      </c>
      <c r="F6" s="12" t="s">
        <v>12</v>
      </c>
      <c r="G6" s="12" t="s">
        <v>12</v>
      </c>
      <c r="H6" s="12" t="s">
        <v>13</v>
      </c>
      <c r="I6" s="12" t="s">
        <v>14</v>
      </c>
      <c r="J6" s="12" t="s">
        <v>15</v>
      </c>
      <c r="K6" s="12" t="s">
        <v>13</v>
      </c>
      <c r="L6" s="12" t="s">
        <v>14</v>
      </c>
      <c r="M6" s="12" t="s">
        <v>15</v>
      </c>
      <c r="N6" s="26"/>
      <c r="O6" s="21"/>
      <c r="P6" s="21"/>
      <c r="Q6" s="21"/>
      <c r="R6" s="21"/>
      <c r="S6" s="20"/>
      <c r="T6" s="20"/>
      <c r="U6" s="20"/>
    </row>
    <row r="7" spans="1:21" ht="39" customHeight="1">
      <c r="A7" s="13" t="s">
        <v>16</v>
      </c>
      <c r="B7" s="15" t="s">
        <v>30</v>
      </c>
      <c r="C7" s="14" t="s">
        <v>29</v>
      </c>
      <c r="D7" s="3">
        <v>3</v>
      </c>
      <c r="E7" s="4">
        <v>200000</v>
      </c>
      <c r="F7" s="4">
        <v>220000</v>
      </c>
      <c r="G7" s="4">
        <v>250000</v>
      </c>
      <c r="H7" s="12"/>
      <c r="I7" s="12"/>
      <c r="J7" s="12"/>
      <c r="K7" s="12"/>
      <c r="L7" s="12"/>
      <c r="M7" s="12"/>
      <c r="N7" s="5">
        <f>(E7+F7+G7)/3</f>
        <v>223333.33333333334</v>
      </c>
      <c r="O7" s="6">
        <f>COUNT(E7,F7,G7,J7,M7)</f>
        <v>3</v>
      </c>
      <c r="P7" s="7">
        <f>STDEV(E7,F7,G7,J7,M7)</f>
        <v>25166.114784235731</v>
      </c>
      <c r="Q7" s="7">
        <f>P7/N7*100</f>
        <v>11.26840960488167</v>
      </c>
      <c r="R7" s="6" t="str">
        <f>IF(Q7&lt;33,"ОДНОРОДНЫЕ","НЕОДНОРОДНЫЕ")</f>
        <v>ОДНОРОДНЫЕ</v>
      </c>
      <c r="S7" s="5">
        <f>D7*N7</f>
        <v>670000</v>
      </c>
      <c r="T7" s="5">
        <f>E7</f>
        <v>200000</v>
      </c>
      <c r="U7" s="5">
        <f>E7*D7</f>
        <v>600000</v>
      </c>
    </row>
    <row r="8" spans="1:21" ht="39" customHeight="1">
      <c r="A8" s="22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4"/>
      <c r="T8" s="25"/>
      <c r="U8" s="5">
        <f>SUM(U7:U7)</f>
        <v>600000</v>
      </c>
    </row>
    <row r="9" spans="1:21" ht="39" customHeight="1">
      <c r="A9" s="19" t="s">
        <v>24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8"/>
    </row>
    <row r="10" spans="1:21" ht="36.75" customHeight="1">
      <c r="A10" s="29" t="s">
        <v>28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21" ht="36.75" customHeight="1">
      <c r="A11" s="9"/>
      <c r="B11" s="9"/>
      <c r="C11" s="30"/>
      <c r="D11" s="30"/>
      <c r="E11" s="30"/>
      <c r="F11" s="3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1" ht="24" customHeight="1">
      <c r="A12" s="18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21" ht="21.75" customHeight="1">
      <c r="A13" s="28" t="s">
        <v>21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21" ht="33" customHeight="1">
      <c r="R14" s="11"/>
    </row>
    <row r="15" spans="1:21" ht="27" customHeight="1"/>
    <row r="16" spans="1:21" ht="15.75" customHeight="1"/>
    <row r="17" spans="1:21" ht="37.5" customHeight="1"/>
    <row r="18" spans="1:21" ht="35.25" customHeight="1"/>
    <row r="19" spans="1:21" ht="27" customHeight="1"/>
    <row r="20" spans="1:21" ht="12.75" customHeight="1"/>
    <row r="21" spans="1:21" ht="35.25" customHeight="1"/>
    <row r="22" spans="1:21" ht="35.25" customHeight="1"/>
    <row r="23" spans="1:21" ht="35.25" customHeight="1"/>
    <row r="24" spans="1:21" ht="18" customHeight="1"/>
    <row r="25" spans="1:21" ht="35.25" customHeight="1">
      <c r="T25" s="10"/>
      <c r="U25" s="10"/>
    </row>
    <row r="27" spans="1:21" ht="37.5" customHeight="1"/>
    <row r="28" spans="1:21" s="10" customFormat="1" ht="67.5" customHeight="1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33.75" customHeight="1"/>
    <row r="30" spans="1:21" ht="26.25" customHeight="1"/>
    <row r="31" spans="1:21" ht="27.75" customHeight="1"/>
  </sheetData>
  <mergeCells count="24">
    <mergeCell ref="A13:S13"/>
    <mergeCell ref="S5:S6"/>
    <mergeCell ref="A10:S10"/>
    <mergeCell ref="C11:F11"/>
    <mergeCell ref="N5:N6"/>
    <mergeCell ref="O5:O6"/>
    <mergeCell ref="P5:P6"/>
    <mergeCell ref="Q5:Q6"/>
    <mergeCell ref="R5:R6"/>
    <mergeCell ref="A5:A6"/>
    <mergeCell ref="B5:B6"/>
    <mergeCell ref="H5:J5"/>
    <mergeCell ref="A1:U1"/>
    <mergeCell ref="A3:S3"/>
    <mergeCell ref="A2:U2"/>
    <mergeCell ref="A12:S12"/>
    <mergeCell ref="A9:S9"/>
    <mergeCell ref="T5:T6"/>
    <mergeCell ref="U5:U6"/>
    <mergeCell ref="C5:C6"/>
    <mergeCell ref="D5:D6"/>
    <mergeCell ref="A8:T8"/>
    <mergeCell ref="K5:M5"/>
    <mergeCell ref="A4:U4"/>
  </mergeCells>
  <conditionalFormatting sqref="R7">
    <cfRule type="expression" dxfId="5" priority="14">
      <formula>NOT(ISERROR(SEARCH("НЕ",R7)))</formula>
    </cfRule>
    <cfRule type="expression" dxfId="4" priority="15">
      <formula>NOT(ISERROR(SEARCH("ОДНОРОДНЫЕ",R7)))</formula>
    </cfRule>
    <cfRule type="expression" dxfId="3" priority="16">
      <formula>NOT(ISERROR(SEARCH("НЕОДНОРОДНЫЕ",R7)))</formula>
    </cfRule>
  </conditionalFormatting>
  <conditionalFormatting sqref="R7">
    <cfRule type="expression" dxfId="2" priority="17">
      <formula>NOT(ISERROR(SEARCH("НЕОДНОРОДНЫЕ",R7)))</formula>
    </cfRule>
    <cfRule type="expression" dxfId="1" priority="18">
      <formula>NOT(ISERROR(SEARCH("ОДНОРОДНЫЕ",R7)))</formula>
    </cfRule>
    <cfRule type="expression" dxfId="0" priority="19">
      <formula>NOT(ISERROR(SEARCH("НЕОДНОРОДНЫЕ",R7)))</formula>
    </cfRule>
  </conditionalFormatting>
  <pageMargins left="0.7" right="0.7" top="0.75" bottom="0.75" header="0.51180555555555496" footer="0.51180555555555496"/>
  <pageSetup paperSize="9" scale="73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Гурова</cp:lastModifiedBy>
  <cp:revision>6</cp:revision>
  <cp:lastPrinted>2025-02-06T12:06:18Z</cp:lastPrinted>
  <dcterms:created xsi:type="dcterms:W3CDTF">2015-03-09T15:47:32Z</dcterms:created>
  <dcterms:modified xsi:type="dcterms:W3CDTF">2026-06-15T05:41:34Z</dcterms:modified>
  <dc:language>ru-RU</dc:language>
</cp:coreProperties>
</file>