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RCHIV\Закупки\44-ФЗ\2026\ТОВАРЫ\Роутер\Роутер 2 + усилетель\"/>
    </mc:Choice>
  </mc:AlternateContent>
  <xr:revisionPtr revIDLastSave="0" documentId="13_ncr:1_{9DBBDB48-32BA-4C56-9CE6-3CF86209E78F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Обоснование цены" sheetId="4" r:id="rId1"/>
  </sheets>
  <calcPr calcId="181029"/>
</workbook>
</file>

<file path=xl/calcChain.xml><?xml version="1.0" encoding="utf-8"?>
<calcChain xmlns="http://schemas.openxmlformats.org/spreadsheetml/2006/main">
  <c r="N12" i="4" l="1"/>
  <c r="K10" i="4"/>
  <c r="L10" i="4" s="1"/>
  <c r="M10" i="4" s="1"/>
  <c r="N10" i="4" s="1"/>
  <c r="I10" i="4"/>
  <c r="J10" i="4" s="1"/>
  <c r="I11" i="4"/>
  <c r="J11" i="4" s="1"/>
  <c r="K11" i="4"/>
  <c r="L11" i="4" s="1"/>
  <c r="M11" i="4" s="1"/>
  <c r="N11" i="4" s="1"/>
</calcChain>
</file>

<file path=xl/sharedStrings.xml><?xml version="1.0" encoding="utf-8"?>
<sst xmlns="http://schemas.openxmlformats.org/spreadsheetml/2006/main" count="30" uniqueCount="30">
  <si>
    <t>Среднее квадратичное отклонение</t>
  </si>
  <si>
    <t xml:space="preserve">Средняя арифметическая цена за единицу     &lt;ц&gt; </t>
  </si>
  <si>
    <t>Однородность совокупности значений выявленных цен, используемых в расчете Н(М)ЦК</t>
  </si>
  <si>
    <t>Ценовая информация (руб./ед.изм.)</t>
  </si>
  <si>
    <t>Н(М)ЦК, определяемая методом сопоставимых рыночных цен (анализа рынка)</t>
  </si>
  <si>
    <t>Обоснование начальной (максимальной) цены контракта</t>
  </si>
  <si>
    <t>№ п/п</t>
  </si>
  <si>
    <t>Начальная (максимальная) цена контракта</t>
  </si>
  <si>
    <t>Количество</t>
  </si>
  <si>
    <t>Используемый метод определения начальной (максимальной) цены контракта – метод сопоставимых рыночных цен (анализ рынка)</t>
  </si>
  <si>
    <t>Ед. изм.</t>
  </si>
  <si>
    <t>Цена за единицу (руб.)</t>
  </si>
  <si>
    <t>Расчетная цена заказчика за единицу товара, рублей/единица измерения изм. с округлением  до сотых долей после запятой (руб.)</t>
  </si>
  <si>
    <t>коэффициент вариации цен V (%)                            (не должен превышать 33%)</t>
  </si>
  <si>
    <t>НМЦК за позицию, рублей*</t>
  </si>
  <si>
    <t>Цена за единицу в соответствии                          с выделенными лимитами бюджетных обязательств, рублей**</t>
  </si>
  <si>
    <t xml:space="preserve">Контрактный управляющий:
Специалист в сфере закупок            __________________ /Репина М.В/
</t>
  </si>
  <si>
    <t>* Начальная (максимальная) цена контракта указана в соответствии с выделенными субсиидями на иные цели на основании частей 2 и 3 статьи 22 Федерального закона от 05.04.2013 № 44-ФЗ.</t>
  </si>
  <si>
    <t>Расчет Н(М)ЦК по формуле                    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</si>
  <si>
    <t>«УТВЕРЖДАЮ»
Директор Муниципального бюджетного учреждения «Библиотека им. А. Лиханова»
___________Н.И. Татаринова</t>
  </si>
  <si>
    <t>Наименование услуги</t>
  </si>
  <si>
    <t>ШТ</t>
  </si>
  <si>
    <t>Коммерческое предложение             №  2845 от 04.09.2026</t>
  </si>
  <si>
    <t>Маршрутизатор: Mercusys MR85X AX3000
10/100/1000/2500BASE-T черный</t>
  </si>
  <si>
    <t>Усилитель беспроводного сигнала Mercusys ME80X</t>
  </si>
  <si>
    <t>Коммерческое предлжение №246 от 21.09.2026</t>
  </si>
  <si>
    <t>шт</t>
  </si>
  <si>
    <t>Коммерческое предложение №592 от 21.09.2026</t>
  </si>
  <si>
    <t>**Начальная (максимальная) цена контракта составляет  11 195,00 руб. в соответствии с выделенными субсиидией на муниципальное задание (часть 2 статьи 72 Бюджетного кодекса РФ)  в целях повышения эффективности, результативности осуществления закупки товара.</t>
  </si>
  <si>
    <t>Товар - маршрутизатор и усилитель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</si>
</sst>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vertical="top" wrapText="1"/>
    </xf>
    <xf numFmtId="0" fontId="5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center" wrapText="1"/>
    </xf>
    <xf numFmtId="4" fontId="6" fillId="0" borderId="5" xfId="0" applyNumberFormat="1" applyFont="1" applyBorder="1" applyAlignment="1">
      <alignment horizontal="center" vertical="center"/>
    </xf>
    <xf numFmtId="2" fontId="8" fillId="0" borderId="5" xfId="0" applyNumberFormat="1" applyFont="1" applyBorder="1" applyAlignment="1">
      <alignment horizontal="center" vertical="center" wrapText="1"/>
    </xf>
    <xf numFmtId="2" fontId="9" fillId="0" borderId="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2" fontId="3" fillId="0" borderId="0" xfId="0" applyNumberFormat="1" applyFon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8</xdr:row>
      <xdr:rowOff>952500</xdr:rowOff>
    </xdr:from>
    <xdr:to>
      <xdr:col>10</xdr:col>
      <xdr:colOff>0</xdr:colOff>
      <xdr:row>8</xdr:row>
      <xdr:rowOff>1304925</xdr:rowOff>
    </xdr:to>
    <xdr:pic>
      <xdr:nvPicPr>
        <xdr:cNvPr id="4235" name="Picture 1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10425" y="3457575"/>
          <a:ext cx="1038225" cy="352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194310</xdr:colOff>
      <xdr:row>8</xdr:row>
      <xdr:rowOff>1729740</xdr:rowOff>
    </xdr:from>
    <xdr:to>
      <xdr:col>10</xdr:col>
      <xdr:colOff>1680210</xdr:colOff>
      <xdr:row>8</xdr:row>
      <xdr:rowOff>2091690</xdr:rowOff>
    </xdr:to>
    <xdr:pic>
      <xdr:nvPicPr>
        <xdr:cNvPr id="4236" name="Picture 5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0230" y="4526280"/>
          <a:ext cx="14859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274320</xdr:colOff>
      <xdr:row>8</xdr:row>
      <xdr:rowOff>1537335</xdr:rowOff>
    </xdr:from>
    <xdr:to>
      <xdr:col>10</xdr:col>
      <xdr:colOff>426720</xdr:colOff>
      <xdr:row>8</xdr:row>
      <xdr:rowOff>1765935</xdr:rowOff>
    </xdr:to>
    <xdr:pic>
      <xdr:nvPicPr>
        <xdr:cNvPr id="4237" name="Picture 6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9540240" y="4333875"/>
          <a:ext cx="15240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O20"/>
  <sheetViews>
    <sheetView tabSelected="1" topLeftCell="H4" zoomScaleNormal="100" workbookViewId="0">
      <selection activeCell="N13" sqref="N13"/>
    </sheetView>
  </sheetViews>
  <sheetFormatPr defaultColWidth="9.140625" defaultRowHeight="12.75" x14ac:dyDescent="0.2"/>
  <cols>
    <col min="1" max="1" width="5" style="2" customWidth="1"/>
    <col min="2" max="2" width="27.7109375" style="2" customWidth="1"/>
    <col min="3" max="3" width="7.42578125" style="2" customWidth="1"/>
    <col min="4" max="4" width="8.85546875" style="2" customWidth="1"/>
    <col min="5" max="5" width="14.28515625" style="2" customWidth="1"/>
    <col min="6" max="6" width="14.42578125" style="2" customWidth="1"/>
    <col min="7" max="7" width="14.28515625" style="2" customWidth="1"/>
    <col min="8" max="8" width="18" style="2" customWidth="1"/>
    <col min="9" max="9" width="16.140625" style="2" customWidth="1"/>
    <col min="10" max="10" width="26.42578125" style="2" customWidth="1"/>
    <col min="11" max="11" width="42.85546875" style="2" customWidth="1"/>
    <col min="12" max="12" width="13.28515625" style="2" customWidth="1"/>
    <col min="13" max="13" width="16.5703125" style="2" customWidth="1"/>
    <col min="14" max="14" width="17.7109375" style="2" customWidth="1"/>
    <col min="15" max="15" width="19" style="2" customWidth="1"/>
    <col min="16" max="16384" width="9.140625" style="2"/>
  </cols>
  <sheetData>
    <row r="2" spans="1:15" ht="112.5" customHeight="1" x14ac:dyDescent="0.2">
      <c r="J2" s="11"/>
      <c r="K2" s="11" t="s">
        <v>19</v>
      </c>
    </row>
    <row r="3" spans="1:15" s="10" customFormat="1" ht="15" x14ac:dyDescent="0.25">
      <c r="A3" s="30" t="s">
        <v>5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</row>
    <row r="4" spans="1:15" s="10" customFormat="1" ht="15" x14ac:dyDescent="0.25">
      <c r="A4" s="30" t="s">
        <v>29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</row>
    <row r="5" spans="1:1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3"/>
      <c r="L5" s="4"/>
      <c r="M5" s="4"/>
      <c r="N5" s="4"/>
    </row>
    <row r="6" spans="1:15" x14ac:dyDescent="0.2">
      <c r="A6" s="32" t="s">
        <v>9</v>
      </c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  <c r="M6" s="32"/>
      <c r="N6" s="32"/>
    </row>
    <row r="7" spans="1:15" x14ac:dyDescent="0.2">
      <c r="A7" s="5"/>
      <c r="B7" s="5"/>
      <c r="C7" s="6"/>
      <c r="D7" s="6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5" ht="43.15" customHeight="1" x14ac:dyDescent="0.2">
      <c r="A8" s="31" t="s">
        <v>6</v>
      </c>
      <c r="B8" s="31" t="s">
        <v>20</v>
      </c>
      <c r="C8" s="31" t="s">
        <v>10</v>
      </c>
      <c r="D8" s="31" t="s">
        <v>8</v>
      </c>
      <c r="E8" s="31" t="s">
        <v>3</v>
      </c>
      <c r="F8" s="31"/>
      <c r="G8" s="31"/>
      <c r="H8" s="34" t="s">
        <v>2</v>
      </c>
      <c r="I8" s="34"/>
      <c r="J8" s="34"/>
      <c r="K8" s="31" t="s">
        <v>4</v>
      </c>
      <c r="L8" s="31"/>
      <c r="M8" s="31"/>
      <c r="N8" s="31"/>
      <c r="O8" s="31"/>
    </row>
    <row r="9" spans="1:15" ht="168.6" customHeight="1" x14ac:dyDescent="0.2">
      <c r="A9" s="33"/>
      <c r="B9" s="33"/>
      <c r="C9" s="33"/>
      <c r="D9" s="33"/>
      <c r="E9" s="12" t="s">
        <v>25</v>
      </c>
      <c r="F9" s="12" t="s">
        <v>27</v>
      </c>
      <c r="G9" s="12" t="s">
        <v>22</v>
      </c>
      <c r="H9" s="13" t="s">
        <v>1</v>
      </c>
      <c r="I9" s="13" t="s">
        <v>0</v>
      </c>
      <c r="J9" s="14" t="s">
        <v>13</v>
      </c>
      <c r="K9" s="14" t="s">
        <v>18</v>
      </c>
      <c r="L9" s="15" t="s">
        <v>11</v>
      </c>
      <c r="M9" s="15" t="s">
        <v>12</v>
      </c>
      <c r="N9" s="15" t="s">
        <v>14</v>
      </c>
      <c r="O9" s="15" t="s">
        <v>15</v>
      </c>
    </row>
    <row r="10" spans="1:15" ht="29.25" customHeight="1" x14ac:dyDescent="0.2">
      <c r="A10" s="17">
        <v>1</v>
      </c>
      <c r="B10" s="26" t="s">
        <v>24</v>
      </c>
      <c r="C10" s="27" t="s">
        <v>26</v>
      </c>
      <c r="D10" s="17">
        <v>1</v>
      </c>
      <c r="E10" s="22">
        <v>4710</v>
      </c>
      <c r="F10" s="22">
        <v>4590</v>
      </c>
      <c r="G10" s="23">
        <v>4410</v>
      </c>
      <c r="H10" s="24">
        <v>1009.18</v>
      </c>
      <c r="I10" s="24">
        <f t="shared" ref="I10" si="0">STDEV(E10:G10)</f>
        <v>150.99668870541498</v>
      </c>
      <c r="J10" s="25">
        <f t="shared" ref="J10" si="1">I10/H10*100</f>
        <v>14.962314820489405</v>
      </c>
      <c r="K10" s="7">
        <f t="shared" ref="K10" si="2">((D10/3)*(SUM(E10:G10)))</f>
        <v>4570</v>
      </c>
      <c r="L10" s="8">
        <f t="shared" ref="L10" si="3">K10/D10</f>
        <v>4570</v>
      </c>
      <c r="M10" s="8">
        <f t="shared" ref="M10" si="4">ROUND(L10,2)</f>
        <v>4570</v>
      </c>
      <c r="N10" s="8">
        <f t="shared" ref="N10" si="5">D10*M10</f>
        <v>4570</v>
      </c>
      <c r="O10" s="35">
        <v>4390</v>
      </c>
    </row>
    <row r="11" spans="1:15" ht="52.5" customHeight="1" thickBot="1" x14ac:dyDescent="0.25">
      <c r="A11" s="18">
        <v>2</v>
      </c>
      <c r="B11" s="19" t="s">
        <v>23</v>
      </c>
      <c r="C11" s="20" t="s">
        <v>21</v>
      </c>
      <c r="D11" s="21">
        <v>1</v>
      </c>
      <c r="E11" s="22">
        <v>6600</v>
      </c>
      <c r="F11" s="22">
        <v>6825</v>
      </c>
      <c r="G11" s="23">
        <v>6990</v>
      </c>
      <c r="H11" s="24">
        <v>1009.18</v>
      </c>
      <c r="I11" s="24">
        <f t="shared" ref="I11" si="6">STDEV(E11:G11)</f>
        <v>195.76771950451894</v>
      </c>
      <c r="J11" s="25">
        <f t="shared" ref="J11" si="7">I11/H11*100</f>
        <v>19.398691958274931</v>
      </c>
      <c r="K11" s="7">
        <f t="shared" ref="K11" si="8">((D11/3)*(SUM(E11:G11)))</f>
        <v>6805</v>
      </c>
      <c r="L11" s="8">
        <f t="shared" ref="L11" si="9">K11/D11</f>
        <v>6805</v>
      </c>
      <c r="M11" s="8">
        <f t="shared" ref="M11" si="10">ROUND(L11,2)</f>
        <v>6805</v>
      </c>
      <c r="N11" s="8">
        <f t="shared" ref="N11" si="11">D11*M11</f>
        <v>6805</v>
      </c>
      <c r="O11" s="9">
        <v>6805</v>
      </c>
    </row>
    <row r="12" spans="1:15" ht="20.25" customHeight="1" x14ac:dyDescent="0.2">
      <c r="N12" s="16">
        <f>SUM(N10:N11)</f>
        <v>11375</v>
      </c>
      <c r="O12" s="28">
        <v>11195</v>
      </c>
    </row>
    <row r="14" spans="1:15" x14ac:dyDescent="0.2">
      <c r="A14" s="2" t="s">
        <v>7</v>
      </c>
    </row>
    <row r="16" spans="1:15" x14ac:dyDescent="0.2">
      <c r="A16" s="2" t="s">
        <v>17</v>
      </c>
    </row>
    <row r="17" spans="1:13" x14ac:dyDescent="0.2">
      <c r="A17" s="29" t="s">
        <v>28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</row>
    <row r="20" spans="1:13" x14ac:dyDescent="0.2">
      <c r="A20" s="2" t="s">
        <v>16</v>
      </c>
    </row>
  </sheetData>
  <mergeCells count="11">
    <mergeCell ref="A17:M17"/>
    <mergeCell ref="A3:N3"/>
    <mergeCell ref="A4:N4"/>
    <mergeCell ref="K8:O8"/>
    <mergeCell ref="A6:N6"/>
    <mergeCell ref="A8:A9"/>
    <mergeCell ref="B8:B9"/>
    <mergeCell ref="C8:C9"/>
    <mergeCell ref="D8:D9"/>
    <mergeCell ref="E8:G8"/>
    <mergeCell ref="H8:J8"/>
  </mergeCells>
  <pageMargins left="0.11811023622047245" right="0.11811023622047245" top="0.89" bottom="0" header="0.31496062992125984" footer="0.15748031496062992"/>
  <pageSetup paperSize="9"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Обоснование цены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</dc:creator>
  <cp:lastModifiedBy>Tatyana Татьяна</cp:lastModifiedBy>
  <cp:lastPrinted>2025-05-27T13:46:35Z</cp:lastPrinted>
  <dcterms:created xsi:type="dcterms:W3CDTF">2014-01-15T18:15:09Z</dcterms:created>
  <dcterms:modified xsi:type="dcterms:W3CDTF">2026-09-23T11:08:00Z</dcterms:modified>
</cp:coreProperties>
</file>