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\1s_bases\ОТДЕЛ ЗАКУПОК\ОБМЕН ДОКУМЕНТАМИ\2026 год\Опубликованные заявки\ЕП\Сметы на ремонт кранов\на публикацию\"/>
    </mc:Choice>
  </mc:AlternateContent>
  <xr:revisionPtr revIDLastSave="0" documentId="13_ncr:1_{11A61B8A-98FA-4E18-A54F-28C9EDE0B9E3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H13" i="1"/>
  <c r="L14" i="1"/>
  <c r="J14" i="1"/>
  <c r="H14" i="1"/>
  <c r="H15" i="1" l="1"/>
  <c r="L15" i="1"/>
  <c r="J15" i="1" l="1"/>
  <c r="D5" i="2" l="1"/>
  <c r="D6" i="2"/>
  <c r="D7" i="2"/>
  <c r="D22" i="2" l="1"/>
  <c r="D8" i="2"/>
  <c r="D12" i="2" s="1"/>
  <c r="D14" i="2" l="1"/>
  <c r="D17" i="2" l="1"/>
</calcChain>
</file>

<file path=xl/sharedStrings.xml><?xml version="1.0" encoding="utf-8"?>
<sst xmlns="http://schemas.openxmlformats.org/spreadsheetml/2006/main" count="50" uniqueCount="47">
  <si>
    <t>Предмет закупки</t>
  </si>
  <si>
    <t>Основные характеристики объекта закупки</t>
  </si>
  <si>
    <t>В соответствии с приложением № 1  «ОПИСАНИЕ ОБЪЕКТА ЗАКУПКИ» к извещению</t>
  </si>
  <si>
    <t>Используемый метод определения НМЦК с обоснованием</t>
  </si>
  <si>
    <t>№ п/п</t>
  </si>
  <si>
    <t>Наименование Товара</t>
  </si>
  <si>
    <t xml:space="preserve">Ценовая информация № 1 </t>
  </si>
  <si>
    <t xml:space="preserve">Ценовая информация № 2 </t>
  </si>
  <si>
    <t xml:space="preserve">Ценовая информация № 3 </t>
  </si>
  <si>
    <t>Цена за ед. Товара руб.</t>
  </si>
  <si>
    <t xml:space="preserve">Стоимость Товара, руб. </t>
  </si>
  <si>
    <t>Стоимость Товара, руб.</t>
  </si>
  <si>
    <t>Цена за ед. Товара руб</t>
  </si>
  <si>
    <t>Всего:</t>
  </si>
  <si>
    <t>Дата подготовки обоснования НМЦК</t>
  </si>
  <si>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</si>
  <si>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</si>
  <si>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</si>
  <si>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</si>
  <si>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</si>
  <si>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</si>
  <si>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 xml:space="preserve"> </t>
  </si>
  <si>
    <t>Количество (объем) ТРУ</t>
  </si>
  <si>
    <t>σ=</t>
  </si>
  <si>
    <t>Коэф.вариации V=</t>
  </si>
  <si>
    <t>%</t>
  </si>
  <si>
    <t>Совокупность значений:</t>
  </si>
  <si>
    <t xml:space="preserve">ОДНОРОДНЫЕ </t>
  </si>
  <si>
    <t>НЕОДНОРОДНЫЕ</t>
  </si>
  <si>
    <t>НМЦК рын.=</t>
  </si>
  <si>
    <t>рублей</t>
  </si>
  <si>
    <t>Единиц измерения</t>
  </si>
  <si>
    <t>Количество</t>
  </si>
  <si>
    <t xml:space="preserve">           Расчет НМЦК</t>
  </si>
  <si>
    <t>Сведения о валюте, используемой для формирования цены контракта и расчетов с Поставщиком: Рубль Российской Федерации</t>
  </si>
  <si>
    <t>Расчет произведен на основании 3 ценовых предложений</t>
  </si>
  <si>
    <r>
      <t>Начальная (максимальная) цена контракта составляет</t>
    </r>
    <r>
      <rPr>
        <sz val="10"/>
        <rFont val="Times New Roman"/>
        <family val="1"/>
        <charset val="204"/>
      </rPr>
      <t xml:space="preserve">       =</t>
    </r>
  </si>
  <si>
    <t>При определении и обосновании НМЦК использован иной метод</t>
  </si>
  <si>
    <t>В целях улучшения экономических показателей учерждения и руководствуясь ст.28 ст.34 БК РФ начальная цена определена как наименьшая из предложенных, потенциальными участниками размещения заказа.</t>
  </si>
  <si>
    <t>Оказание услуг по подготовке локальных сметных расчетов на выполнение работ по текущему ремонту мостовых кранов</t>
  </si>
  <si>
    <t>Для определения начальной (максимальной цены) контракта направлен запрос  5 потенциальным Поставщам/Исполнителям</t>
  </si>
  <si>
    <t>штука</t>
  </si>
  <si>
    <t>ценовая информация № 1 ( № 1 от 11.06.2026)  - 30 000,00 руб.;</t>
  </si>
  <si>
    <t>ценовая информация № 2 ( № 11/06 от 11.06.2026) - 39 200,00 руб.;</t>
  </si>
  <si>
    <t>ценовая информация № 3 (№ б/н от 11.06.2026) - 40 900,00 руб.</t>
  </si>
  <si>
    <t>Оказание услуг по подготовке локальных сметных расчетов на выполнение работ по текущему ремонту мостового крана г/п 5 тонн</t>
  </si>
  <si>
    <t>Оказание услуг по подготовке локальных сметных расчетов на выполнение работ по текущему ремонту мостового кранаг/п 10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</si>
</sst>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0" borderId="12" xfId="0" applyFont="1" applyBorder="1"/>
    <xf numFmtId="0" fontId="2" fillId="0" borderId="13" xfId="0" applyFont="1" applyBorder="1"/>
    <xf numFmtId="0" fontId="2" fillId="0" borderId="9" xfId="0" applyFont="1" applyBorder="1"/>
    <xf numFmtId="0" fontId="3" fillId="0" borderId="14" xfId="0" applyFont="1" applyBorder="1"/>
    <xf numFmtId="0" fontId="3" fillId="0" borderId="0" xfId="0" applyFont="1"/>
    <xf numFmtId="0" fontId="4" fillId="0" borderId="0" xfId="0" applyFont="1"/>
    <xf numFmtId="0" fontId="3" fillId="0" borderId="11" xfId="0" applyFont="1" applyBorder="1"/>
    <xf numFmtId="0" fontId="4" fillId="2" borderId="16" xfId="0" applyFont="1" applyFill="1" applyBorder="1"/>
    <xf numFmtId="166" fontId="3" fillId="2" borderId="16" xfId="0" applyNumberFormat="1" applyFont="1" applyFill="1" applyBorder="1" applyAlignment="1">
      <alignment horizontal="right"/>
    </xf>
    <xf numFmtId="0" fontId="4" fillId="3" borderId="16" xfId="0" applyFont="1" applyFill="1" applyBorder="1"/>
    <xf numFmtId="166" fontId="3" fillId="3" borderId="16" xfId="0" applyNumberFormat="1" applyFont="1" applyFill="1" applyBorder="1" applyAlignment="1">
      <alignment horizontal="right"/>
    </xf>
    <xf numFmtId="0" fontId="4" fillId="4" borderId="17" xfId="0" applyFont="1" applyFill="1" applyBorder="1"/>
    <xf numFmtId="166" fontId="3" fillId="4" borderId="16" xfId="0" applyNumberFormat="1" applyFont="1" applyFill="1" applyBorder="1" applyAlignment="1">
      <alignment horizontal="right"/>
    </xf>
    <xf numFmtId="166" fontId="3" fillId="5" borderId="17" xfId="0" applyNumberFormat="1" applyFont="1" applyFill="1" applyBorder="1" applyAlignment="1">
      <alignment horizontal="right" vertical="center"/>
    </xf>
    <xf numFmtId="0" fontId="3" fillId="6" borderId="16" xfId="0" applyFont="1" applyFill="1" applyBorder="1"/>
    <xf numFmtId="0" fontId="3" fillId="6" borderId="16" xfId="0" applyFont="1" applyFill="1" applyBorder="1" applyAlignment="1">
      <alignment horizontal="right"/>
    </xf>
    <xf numFmtId="0" fontId="4" fillId="0" borderId="14" xfId="0" applyFont="1" applyBorder="1"/>
    <xf numFmtId="0" fontId="3" fillId="0" borderId="0" xfId="0" applyFont="1" applyAlignment="1">
      <alignment horizontal="right"/>
    </xf>
    <xf numFmtId="0" fontId="2" fillId="0" borderId="14" xfId="0" applyFont="1" applyBorder="1"/>
    <xf numFmtId="0" fontId="5" fillId="0" borderId="19" xfId="0" applyFont="1" applyBorder="1" applyAlignment="1">
      <alignment horizontal="right"/>
    </xf>
    <xf numFmtId="165" fontId="5" fillId="0" borderId="20" xfId="0" applyNumberFormat="1" applyFont="1" applyBorder="1" applyAlignment="1">
      <alignment horizontal="left"/>
    </xf>
    <xf numFmtId="0" fontId="2" fillId="0" borderId="0" xfId="0" applyFont="1"/>
    <xf numFmtId="0" fontId="2" fillId="0" borderId="11" xfId="0" applyFont="1" applyBorder="1"/>
    <xf numFmtId="2" fontId="4" fillId="5" borderId="5" xfId="0" applyNumberFormat="1" applyFont="1" applyFill="1" applyBorder="1"/>
    <xf numFmtId="0" fontId="4" fillId="5" borderId="2" xfId="0" applyFont="1" applyFill="1" applyBorder="1"/>
    <xf numFmtId="0" fontId="4" fillId="5" borderId="20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6" fillId="5" borderId="10" xfId="0" applyFont="1" applyFill="1" applyBorder="1" applyAlignment="1">
      <alignment horizontal="right"/>
    </xf>
    <xf numFmtId="164" fontId="4" fillId="5" borderId="2" xfId="0" applyNumberFormat="1" applyFont="1" applyFill="1" applyBorder="1"/>
    <xf numFmtId="0" fontId="2" fillId="0" borderId="15" xfId="0" applyFont="1" applyBorder="1"/>
    <xf numFmtId="0" fontId="2" fillId="0" borderId="6" xfId="0" applyFont="1" applyBorder="1"/>
    <xf numFmtId="0" fontId="2" fillId="0" borderId="4" xfId="0" applyFont="1" applyBorder="1"/>
    <xf numFmtId="0" fontId="3" fillId="6" borderId="18" xfId="0" applyFont="1" applyFill="1" applyBorder="1"/>
    <xf numFmtId="0" fontId="10" fillId="0" borderId="16" xfId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/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14" fontId="10" fillId="0" borderId="10" xfId="0" applyNumberFormat="1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workbookViewId="0">
      <selection activeCell="G23" sqref="G23"/>
    </sheetView>
  </sheetViews>
  <sheetFormatPr defaultRowHeight="15" x14ac:dyDescent="0.25"/>
  <cols>
    <col min="1" max="1" width="4" customWidth="1"/>
    <col min="2" max="2" width="24.85546875" customWidth="1"/>
    <col min="3" max="3" width="6.140625" customWidth="1"/>
    <col min="4" max="4" width="22.5703125" customWidth="1"/>
    <col min="5" max="5" width="10" customWidth="1"/>
    <col min="6" max="6" width="7.28515625" customWidth="1"/>
    <col min="7" max="7" width="9.85546875" bestFit="1" customWidth="1"/>
    <col min="8" max="8" width="11.140625" customWidth="1"/>
    <col min="9" max="9" width="9.85546875" bestFit="1" customWidth="1"/>
    <col min="10" max="10" width="11.85546875" customWidth="1"/>
    <col min="11" max="11" width="10.140625" bestFit="1" customWidth="1"/>
    <col min="12" max="12" width="11.85546875" customWidth="1"/>
  </cols>
  <sheetData>
    <row r="1" spans="2:12" ht="22.5" customHeight="1" x14ac:dyDescent="0.25">
      <c r="B1" s="54"/>
      <c r="C1" s="54"/>
      <c r="D1" s="54"/>
      <c r="E1" s="54"/>
      <c r="F1" s="38"/>
      <c r="G1" s="38"/>
      <c r="H1" s="38"/>
    </row>
    <row r="2" spans="2:12" ht="33.6" customHeight="1" thickBot="1" x14ac:dyDescent="0.3">
      <c r="B2" s="55" t="s">
        <v>34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27.75" customHeight="1" thickBot="1" x14ac:dyDescent="0.3">
      <c r="B3" s="39" t="s">
        <v>0</v>
      </c>
      <c r="C3" s="65" t="s">
        <v>39</v>
      </c>
      <c r="D3" s="58"/>
      <c r="E3" s="58"/>
      <c r="F3" s="58"/>
      <c r="G3" s="58"/>
      <c r="H3" s="58"/>
      <c r="I3" s="58"/>
      <c r="J3" s="58"/>
      <c r="K3" s="58"/>
      <c r="L3" s="58"/>
    </row>
    <row r="4" spans="2:12" ht="28.5" customHeight="1" thickBot="1" x14ac:dyDescent="0.3">
      <c r="B4" s="40" t="s">
        <v>1</v>
      </c>
      <c r="C4" s="65" t="s">
        <v>2</v>
      </c>
      <c r="D4" s="58"/>
      <c r="E4" s="58"/>
      <c r="F4" s="58"/>
      <c r="G4" s="58"/>
      <c r="H4" s="58"/>
      <c r="I4" s="58"/>
      <c r="J4" s="58"/>
      <c r="K4" s="58"/>
      <c r="L4" s="58"/>
    </row>
    <row r="5" spans="2:12" ht="39" customHeight="1" thickBot="1" x14ac:dyDescent="0.3">
      <c r="B5" s="41" t="s">
        <v>3</v>
      </c>
      <c r="C5" s="65" t="s">
        <v>37</v>
      </c>
      <c r="D5" s="58"/>
      <c r="E5" s="58"/>
      <c r="F5" s="58"/>
      <c r="G5" s="58"/>
      <c r="H5" s="58"/>
      <c r="I5" s="58"/>
      <c r="J5" s="58"/>
      <c r="K5" s="58"/>
      <c r="L5" s="58"/>
    </row>
    <row r="6" spans="2:12" ht="31.5" customHeight="1" x14ac:dyDescent="0.25">
      <c r="B6" s="66" t="s">
        <v>33</v>
      </c>
      <c r="C6" s="70" t="s">
        <v>40</v>
      </c>
      <c r="D6" s="71"/>
      <c r="E6" s="71"/>
      <c r="F6" s="71"/>
      <c r="G6" s="71"/>
      <c r="H6" s="71"/>
      <c r="I6" s="71"/>
      <c r="J6" s="71"/>
      <c r="K6" s="71"/>
      <c r="L6" s="71"/>
    </row>
    <row r="7" spans="2:12" ht="15.75" customHeight="1" x14ac:dyDescent="0.25">
      <c r="B7" s="67"/>
      <c r="C7" s="59" t="s">
        <v>35</v>
      </c>
      <c r="D7" s="60"/>
      <c r="E7" s="60"/>
      <c r="F7" s="60"/>
      <c r="G7" s="60"/>
      <c r="H7" s="60"/>
      <c r="I7" s="60"/>
      <c r="J7" s="60"/>
      <c r="K7" s="60"/>
      <c r="L7" s="60"/>
    </row>
    <row r="8" spans="2:12" ht="15.75" customHeight="1" x14ac:dyDescent="0.25">
      <c r="B8" s="67"/>
      <c r="C8" s="59" t="s">
        <v>42</v>
      </c>
      <c r="D8" s="60"/>
      <c r="E8" s="60"/>
      <c r="F8" s="60"/>
      <c r="G8" s="60"/>
      <c r="H8" s="60"/>
      <c r="I8" s="60"/>
      <c r="J8" s="60"/>
      <c r="K8" s="60"/>
      <c r="L8" s="60"/>
    </row>
    <row r="9" spans="2:12" ht="15.75" customHeight="1" x14ac:dyDescent="0.25">
      <c r="B9" s="67"/>
      <c r="C9" s="59" t="s">
        <v>43</v>
      </c>
      <c r="D9" s="60"/>
      <c r="E9" s="60"/>
      <c r="F9" s="60"/>
      <c r="G9" s="60"/>
      <c r="H9" s="60"/>
      <c r="I9" s="60"/>
      <c r="J9" s="60"/>
      <c r="K9" s="60"/>
      <c r="L9" s="60"/>
    </row>
    <row r="10" spans="2:12" ht="15.75" thickBot="1" x14ac:dyDescent="0.3">
      <c r="B10" s="67"/>
      <c r="C10" s="59" t="s">
        <v>44</v>
      </c>
      <c r="D10" s="72"/>
      <c r="E10" s="72"/>
      <c r="F10" s="72"/>
      <c r="G10" s="72"/>
      <c r="H10" s="72"/>
      <c r="I10" s="72"/>
      <c r="J10" s="72"/>
      <c r="K10" s="72"/>
      <c r="L10" s="72"/>
    </row>
    <row r="11" spans="2:12" ht="38.25" customHeight="1" x14ac:dyDescent="0.25">
      <c r="B11" s="68"/>
      <c r="C11" s="73" t="s">
        <v>4</v>
      </c>
      <c r="D11" s="75" t="s">
        <v>5</v>
      </c>
      <c r="E11" s="77" t="s">
        <v>31</v>
      </c>
      <c r="F11" s="75" t="s">
        <v>32</v>
      </c>
      <c r="G11" s="75" t="s">
        <v>6</v>
      </c>
      <c r="H11" s="75"/>
      <c r="I11" s="75" t="s">
        <v>7</v>
      </c>
      <c r="J11" s="75"/>
      <c r="K11" s="75" t="s">
        <v>8</v>
      </c>
      <c r="L11" s="75"/>
    </row>
    <row r="12" spans="2:12" ht="39" thickBot="1" x14ac:dyDescent="0.3">
      <c r="B12" s="68"/>
      <c r="C12" s="74"/>
      <c r="D12" s="76"/>
      <c r="E12" s="78"/>
      <c r="F12" s="76"/>
      <c r="G12" s="42" t="s">
        <v>9</v>
      </c>
      <c r="H12" s="42" t="s">
        <v>10</v>
      </c>
      <c r="I12" s="42" t="s">
        <v>9</v>
      </c>
      <c r="J12" s="42" t="s">
        <v>11</v>
      </c>
      <c r="K12" s="42" t="s">
        <v>12</v>
      </c>
      <c r="L12" s="42" t="s">
        <v>10</v>
      </c>
    </row>
    <row r="13" spans="2:12" ht="90" thickBot="1" x14ac:dyDescent="0.3">
      <c r="B13" s="68"/>
      <c r="C13" s="43">
        <v>1</v>
      </c>
      <c r="D13" s="44" t="s">
        <v>46</v>
      </c>
      <c r="E13" s="35" t="s">
        <v>41</v>
      </c>
      <c r="F13" s="44">
        <v>1</v>
      </c>
      <c r="G13" s="45">
        <v>15000</v>
      </c>
      <c r="H13" s="46">
        <f t="shared" ref="H13:H14" si="0">G13*F13</f>
        <v>15000</v>
      </c>
      <c r="I13" s="45">
        <v>19600</v>
      </c>
      <c r="J13" s="46">
        <f t="shared" ref="J13" si="1">I13*F13</f>
        <v>19600</v>
      </c>
      <c r="K13" s="45">
        <v>20600</v>
      </c>
      <c r="L13" s="46">
        <f t="shared" ref="L13:L14" si="2">F13*K13</f>
        <v>20600</v>
      </c>
    </row>
    <row r="14" spans="2:12" ht="89.25" x14ac:dyDescent="0.25">
      <c r="B14" s="68"/>
      <c r="C14" s="43">
        <v>2</v>
      </c>
      <c r="D14" s="44" t="s">
        <v>45</v>
      </c>
      <c r="E14" s="35" t="s">
        <v>41</v>
      </c>
      <c r="F14" s="44">
        <v>1</v>
      </c>
      <c r="G14" s="45">
        <v>15000</v>
      </c>
      <c r="H14" s="46">
        <f t="shared" si="0"/>
        <v>15000</v>
      </c>
      <c r="I14" s="45">
        <v>19600</v>
      </c>
      <c r="J14" s="46">
        <f t="shared" ref="J14" si="3">I14*F14</f>
        <v>19600</v>
      </c>
      <c r="K14" s="45">
        <v>20300</v>
      </c>
      <c r="L14" s="46">
        <f t="shared" si="2"/>
        <v>20300</v>
      </c>
    </row>
    <row r="15" spans="2:12" ht="15.75" thickBot="1" x14ac:dyDescent="0.3">
      <c r="B15" s="68"/>
      <c r="C15" s="47"/>
      <c r="D15" s="48" t="s">
        <v>13</v>
      </c>
      <c r="E15" s="48"/>
      <c r="F15" s="49"/>
      <c r="G15" s="50"/>
      <c r="H15" s="51">
        <f>SUM(H13:H14)</f>
        <v>30000</v>
      </c>
      <c r="I15" s="51"/>
      <c r="J15" s="51">
        <f>SUM(J13:J14)</f>
        <v>39200</v>
      </c>
      <c r="K15" s="51"/>
      <c r="L15" s="51">
        <f>SUM(L13:L14)</f>
        <v>40900</v>
      </c>
    </row>
    <row r="16" spans="2:12" ht="34.5" customHeight="1" x14ac:dyDescent="0.25">
      <c r="B16" s="67"/>
      <c r="C16" s="59" t="s">
        <v>38</v>
      </c>
      <c r="D16" s="60"/>
      <c r="E16" s="60"/>
      <c r="F16" s="60"/>
      <c r="G16" s="60"/>
      <c r="H16" s="60"/>
      <c r="I16" s="60"/>
      <c r="J16" s="60"/>
      <c r="K16" s="60"/>
      <c r="L16" s="60"/>
    </row>
    <row r="17" spans="2:12" ht="15.75" customHeight="1" x14ac:dyDescent="0.25">
      <c r="B17" s="67"/>
      <c r="C17" s="63" t="s">
        <v>36</v>
      </c>
      <c r="D17" s="64"/>
      <c r="E17" s="64"/>
      <c r="F17" s="64"/>
      <c r="G17" s="64"/>
      <c r="H17" s="64"/>
      <c r="I17" s="64"/>
      <c r="J17" s="52">
        <v>30000</v>
      </c>
      <c r="K17" s="52" t="s">
        <v>30</v>
      </c>
      <c r="L17" s="53"/>
    </row>
    <row r="18" spans="2:12" ht="0.75" customHeight="1" thickBot="1" x14ac:dyDescent="0.3">
      <c r="B18" s="69"/>
      <c r="C18" s="61"/>
      <c r="D18" s="62"/>
      <c r="E18" s="62"/>
      <c r="F18" s="62"/>
      <c r="G18" s="62"/>
      <c r="H18" s="62"/>
      <c r="I18" s="62"/>
      <c r="J18" s="62"/>
      <c r="K18" s="62"/>
      <c r="L18" s="62"/>
    </row>
    <row r="19" spans="2:12" ht="28.5" customHeight="1" thickBot="1" x14ac:dyDescent="0.3">
      <c r="B19" s="41" t="s">
        <v>14</v>
      </c>
      <c r="C19" s="57">
        <v>46195</v>
      </c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25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25">
      <c r="B21" s="22"/>
      <c r="C21" s="22"/>
      <c r="D21" s="22"/>
      <c r="E21" s="22"/>
      <c r="F21" s="22"/>
      <c r="G21" s="22"/>
      <c r="H21" s="22"/>
      <c r="I21" s="22"/>
    </row>
  </sheetData>
  <mergeCells count="21">
    <mergeCell ref="F11:F12"/>
    <mergeCell ref="G11:H11"/>
    <mergeCell ref="I11:J11"/>
    <mergeCell ref="K11:L11"/>
    <mergeCell ref="E11:E12"/>
    <mergeCell ref="B2:L2"/>
    <mergeCell ref="C19:L19"/>
    <mergeCell ref="C16:L16"/>
    <mergeCell ref="C18:L18"/>
    <mergeCell ref="C17:I17"/>
    <mergeCell ref="C3:L3"/>
    <mergeCell ref="C4:L4"/>
    <mergeCell ref="C5:L5"/>
    <mergeCell ref="B6:B18"/>
    <mergeCell ref="C6:L6"/>
    <mergeCell ref="C7:L7"/>
    <mergeCell ref="C8:L8"/>
    <mergeCell ref="C9:L9"/>
    <mergeCell ref="C10:L10"/>
    <mergeCell ref="C11:C12"/>
    <mergeCell ref="D11:D12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4"/>
  <sheetViews>
    <sheetView workbookViewId="0">
      <selection activeCell="A19" sqref="A19"/>
    </sheetView>
  </sheetViews>
  <sheetFormatPr defaultRowHeight="15" x14ac:dyDescent="0.25"/>
  <cols>
    <col min="2" max="2" width="16.42578125" customWidth="1"/>
    <col min="3" max="3" width="22" customWidth="1"/>
    <col min="4" max="4" width="19.28515625" customWidth="1"/>
    <col min="6" max="6" width="22.5703125" customWidth="1"/>
  </cols>
  <sheetData>
    <row r="2" spans="2:6" thickBot="1" x14ac:dyDescent="0.35"/>
    <row r="3" spans="2:6" ht="14.45" x14ac:dyDescent="0.3">
      <c r="B3" s="1"/>
      <c r="C3" s="2"/>
      <c r="D3" s="2"/>
      <c r="E3" s="2"/>
      <c r="F3" s="3"/>
    </row>
    <row r="4" spans="2:6" x14ac:dyDescent="0.25">
      <c r="B4" s="4"/>
      <c r="C4" s="5"/>
      <c r="D4" s="6" t="s">
        <v>15</v>
      </c>
      <c r="E4" s="5"/>
      <c r="F4" s="7"/>
    </row>
    <row r="5" spans="2:6" x14ac:dyDescent="0.25">
      <c r="C5" s="8" t="s">
        <v>16</v>
      </c>
      <c r="D5" s="9">
        <f>Лист1!H15</f>
        <v>30000</v>
      </c>
      <c r="E5" s="5"/>
      <c r="F5" s="7"/>
    </row>
    <row r="6" spans="2:6" x14ac:dyDescent="0.25">
      <c r="C6" s="10" t="s">
        <v>17</v>
      </c>
      <c r="D6" s="11">
        <f>Лист1!J15</f>
        <v>39200</v>
      </c>
      <c r="E6" s="5"/>
      <c r="F6" s="7"/>
    </row>
    <row r="7" spans="2:6" x14ac:dyDescent="0.25">
      <c r="C7" s="12" t="s">
        <v>18</v>
      </c>
      <c r="D7" s="13">
        <f>Лист1!L15</f>
        <v>40900</v>
      </c>
      <c r="E7" s="5"/>
      <c r="F7" s="7"/>
    </row>
    <row r="8" spans="2:6" x14ac:dyDescent="0.25">
      <c r="B8" s="79" t="s">
        <v>19</v>
      </c>
      <c r="C8" s="80"/>
      <c r="D8" s="14">
        <f>AVERAGE(D5:D7)</f>
        <v>36700</v>
      </c>
      <c r="E8" s="5"/>
      <c r="F8" s="7"/>
    </row>
    <row r="9" spans="2:6" x14ac:dyDescent="0.25">
      <c r="B9" s="34" t="s">
        <v>20</v>
      </c>
      <c r="C9" s="15"/>
      <c r="D9" s="16">
        <v>3</v>
      </c>
      <c r="E9" s="5"/>
      <c r="F9" s="7" t="s">
        <v>21</v>
      </c>
    </row>
    <row r="10" spans="2:6" x14ac:dyDescent="0.25">
      <c r="B10" s="15" t="s">
        <v>22</v>
      </c>
      <c r="C10" s="15"/>
      <c r="D10" s="16">
        <v>1</v>
      </c>
      <c r="E10" s="5"/>
      <c r="F10" s="7"/>
    </row>
    <row r="11" spans="2:6" ht="14.45" x14ac:dyDescent="0.3">
      <c r="B11" s="17"/>
      <c r="C11" s="5"/>
      <c r="D11" s="18"/>
      <c r="E11" s="5"/>
      <c r="F11" s="7"/>
    </row>
    <row r="12" spans="2:6" x14ac:dyDescent="0.25">
      <c r="B12" s="19"/>
      <c r="C12" s="20" t="s">
        <v>23</v>
      </c>
      <c r="D12" s="21">
        <f>SQRT((POWER(D5-D8,2)+POWER(D6-D8,2)+POWER(D7-D8,2))/(D9-1))</f>
        <v>5864.2987645582998</v>
      </c>
      <c r="E12" s="22"/>
      <c r="F12" s="23"/>
    </row>
    <row r="13" spans="2:6" thickBot="1" x14ac:dyDescent="0.35">
      <c r="B13" s="19"/>
      <c r="C13" s="22"/>
      <c r="D13" s="22"/>
      <c r="E13" s="22"/>
      <c r="F13" s="23"/>
    </row>
    <row r="14" spans="2:6" ht="15.75" thickBot="1" x14ac:dyDescent="0.3">
      <c r="B14" s="81" t="s">
        <v>24</v>
      </c>
      <c r="C14" s="82"/>
      <c r="D14" s="24">
        <f>D12/D8*100</f>
        <v>15.979015707243324</v>
      </c>
      <c r="E14" s="25" t="s">
        <v>25</v>
      </c>
      <c r="F14" s="23"/>
    </row>
    <row r="15" spans="2:6" ht="14.45" x14ac:dyDescent="0.3">
      <c r="B15" s="19"/>
      <c r="C15" s="22"/>
      <c r="D15" s="22"/>
      <c r="E15" s="22"/>
      <c r="F15" s="23"/>
    </row>
    <row r="16" spans="2:6" ht="14.45" x14ac:dyDescent="0.3">
      <c r="B16" s="19"/>
      <c r="C16" s="22"/>
      <c r="D16" s="22"/>
      <c r="E16" s="22"/>
      <c r="F16" s="23"/>
    </row>
    <row r="17" spans="2:6" x14ac:dyDescent="0.25">
      <c r="B17" s="83" t="s">
        <v>26</v>
      </c>
      <c r="C17" s="84"/>
      <c r="D17" s="26" t="str">
        <f>IF(D14&lt;33,C20,C21)</f>
        <v xml:space="preserve">ОДНОРОДНЫЕ </v>
      </c>
      <c r="E17" s="22"/>
      <c r="F17" s="23"/>
    </row>
    <row r="18" spans="2:6" ht="14.45" x14ac:dyDescent="0.3">
      <c r="B18" s="19"/>
      <c r="C18" s="22"/>
      <c r="D18" s="22"/>
      <c r="E18" s="22"/>
      <c r="F18" s="23"/>
    </row>
    <row r="19" spans="2:6" ht="14.45" x14ac:dyDescent="0.3">
      <c r="B19" s="19"/>
      <c r="C19" s="22"/>
      <c r="D19" s="22"/>
      <c r="E19" s="22"/>
      <c r="F19" s="23"/>
    </row>
    <row r="20" spans="2:6" x14ac:dyDescent="0.25">
      <c r="B20" s="19"/>
      <c r="C20" s="27" t="s">
        <v>27</v>
      </c>
      <c r="D20" s="22"/>
      <c r="E20" s="22"/>
      <c r="F20" s="23"/>
    </row>
    <row r="21" spans="2:6" ht="15.75" thickBot="1" x14ac:dyDescent="0.3">
      <c r="B21" s="19"/>
      <c r="C21" s="28" t="s">
        <v>28</v>
      </c>
      <c r="D21" s="22"/>
      <c r="E21" s="22"/>
      <c r="F21" s="23"/>
    </row>
    <row r="22" spans="2:6" ht="15.75" thickBot="1" x14ac:dyDescent="0.3">
      <c r="B22" s="19"/>
      <c r="C22" s="29" t="s">
        <v>29</v>
      </c>
      <c r="D22" s="30">
        <f>(D10/D9)*SUM(D5:D7)</f>
        <v>36700</v>
      </c>
      <c r="E22" s="22"/>
      <c r="F22" s="23"/>
    </row>
    <row r="23" spans="2:6" ht="14.45" x14ac:dyDescent="0.3">
      <c r="B23" s="19"/>
      <c r="C23" s="22"/>
      <c r="D23" s="22"/>
      <c r="E23" s="22"/>
      <c r="F23" s="23"/>
    </row>
    <row r="24" spans="2:6" thickBot="1" x14ac:dyDescent="0.35">
      <c r="B24" s="31"/>
      <c r="C24" s="32"/>
      <c r="D24" s="32"/>
      <c r="E24" s="32"/>
      <c r="F24" s="33"/>
    </row>
  </sheetData>
  <mergeCells count="3">
    <mergeCell ref="B8:C8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2026-02-12T07:16:06Z</cp:lastPrinted>
  <dcterms:created xsi:type="dcterms:W3CDTF">2023-08-25T06:29:21Z</dcterms:created>
  <dcterms:modified xsi:type="dcterms:W3CDTF">2026-07-02T03:51:39Z</dcterms:modified>
</cp:coreProperties>
</file>