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ТОРГИ\2026\Договоры\Привод для откатных ворот\"/>
    </mc:Choice>
  </mc:AlternateContent>
  <bookViews>
    <workbookView xWindow="0" yWindow="0" windowWidth="28425" windowHeight="15240"/>
  </bookViews>
  <sheets>
    <sheet name="Картриджи (28.29.12  огр.)" sheetId="11" r:id="rId1"/>
  </sheets>
  <definedNames>
    <definedName name="_xlnm._FilterDatabase" localSheetId="0" hidden="1">'Картриджи (28.29.12  огр.)'!$A$13:$M$16</definedName>
    <definedName name="_xlnm.Print_Area" localSheetId="0">'Картриджи (28.29.12  огр.)'!$A$1:$M$30</definedName>
  </definedNames>
  <calcPr calcId="152511"/>
</workbook>
</file>

<file path=xl/calcChain.xml><?xml version="1.0" encoding="utf-8"?>
<calcChain xmlns="http://schemas.openxmlformats.org/spreadsheetml/2006/main">
  <c r="M15" i="11" l="1"/>
  <c r="M16" i="11" s="1"/>
  <c r="I15" i="11"/>
  <c r="J15" i="11" s="1"/>
  <c r="K15" i="11" s="1"/>
</calcChain>
</file>

<file path=xl/sharedStrings.xml><?xml version="1.0" encoding="utf-8"?>
<sst xmlns="http://schemas.openxmlformats.org/spreadsheetml/2006/main" count="38" uniqueCount="38">
  <si>
    <t xml:space="preserve">Приложение №1 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</si>
  <si>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</si>
  <si>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 xml:space="preserve">Обоснование начальной (максимальной) цены контракта
</t>
  </si>
  <si>
    <t>(указывается предмет контракта)</t>
  </si>
  <si>
    <t>Дата подготовки обоснования НМЦК:</t>
  </si>
  <si>
    <t>Используемый метод определения НМЦК с обоснованием:</t>
  </si>
  <si>
    <t>Метод сопоставимых рыночных цен (анализа рынка) -приоритетный (ч. 6 ст. 22 Закона N 44-ФЗ)</t>
  </si>
  <si>
    <t>№</t>
  </si>
  <si>
    <t>Наименование товара</t>
  </si>
  <si>
    <t>ОКПД</t>
  </si>
  <si>
    <t>Ед.измерения</t>
  </si>
  <si>
    <t>Количество</t>
  </si>
  <si>
    <t>Цены, руб.</t>
  </si>
  <si>
    <t>Однородность значений</t>
  </si>
  <si>
    <t>Средняя цена, (руб.)</t>
  </si>
  <si>
    <t xml:space="preserve">Сумма (руб.)
</t>
  </si>
  <si>
    <t>Предложение 1</t>
  </si>
  <si>
    <t>Предложение 2</t>
  </si>
  <si>
    <t>Предложение3</t>
  </si>
  <si>
    <t>Среднеарифме-тическая цена</t>
  </si>
  <si>
    <t xml:space="preserve">Среднее квадратичное отклонение </t>
  </si>
  <si>
    <t>Коэффициент вариации</t>
  </si>
  <si>
    <t>ИТОГО:</t>
  </si>
  <si>
    <t> Рассчет коэффициента для определения однородности цен производился по формуле, указанной в п. 3.20 Методических рекомендаций N 567. Коэффициент не превысил 33%.</t>
  </si>
  <si>
    <t>Ссылки:</t>
  </si>
  <si>
    <t>Специалист по закупкам</t>
  </si>
  <si>
    <t>(должность)</t>
  </si>
  <si>
    <t>подпись</t>
  </si>
  <si>
    <t>расшифровка подписи</t>
  </si>
  <si>
    <t>шт</t>
  </si>
  <si>
    <t>ИКЗ: 261671500149067150100100710000000000</t>
  </si>
  <si>
    <t>Исаенкова А.А.</t>
  </si>
  <si>
    <t>Поставка привода для откатных ворот</t>
  </si>
  <si>
    <t>https://sec-group.ru/p/doorhan-20737/</t>
  </si>
  <si>
    <t>https://www.tinko.ru/catalog/product/253497/?ysclid=mr1sg76sm4745946550</t>
  </si>
  <si>
    <t>https://smolensk.xcom-shop.ru/doorhan_sliding-2100_674606.html?utm_campaign=674606&amp;utm_medium=goods&amp;utm_source=yandex&amp;yclid=5435755843808395263&amp;ybaip=1</t>
  </si>
  <si>
    <t>Привод для откатных ворот DoorHan SLIDING-2100 PRO</t>
  </si>
  <si>
    <t>28.14.20.112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</si>
</sst>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5">
    <xf numFmtId="0" fontId="0" fillId="0" borderId="0" xfId="0"/>
    <xf numFmtId="0" fontId="4" fillId="0" borderId="0" xfId="0" applyFont="1" applyAlignment="1">
      <alignment horizontal="left" vertical="center" indent="15"/>
    </xf>
    <xf numFmtId="0" fontId="3" fillId="0" borderId="3" xfId="0" applyFont="1" applyBorder="1" applyAlignment="1"/>
    <xf numFmtId="0" fontId="4" fillId="0" borderId="0" xfId="0" applyFont="1" applyBorder="1"/>
    <xf numFmtId="0" fontId="3" fillId="0" borderId="8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/>
    <xf numFmtId="0" fontId="3" fillId="0" borderId="4" xfId="0" applyFont="1" applyBorder="1" applyAlignment="1"/>
    <xf numFmtId="0" fontId="3" fillId="0" borderId="0" xfId="0" applyFont="1" applyBorder="1" applyAlignment="1"/>
    <xf numFmtId="4" fontId="3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0" fontId="0" fillId="0" borderId="0" xfId="0"/>
    <xf numFmtId="0" fontId="11" fillId="0" borderId="8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wrapText="1"/>
    </xf>
    <xf numFmtId="49" fontId="12" fillId="2" borderId="2" xfId="0" applyNumberFormat="1" applyFont="1" applyFill="1" applyBorder="1" applyAlignment="1">
      <alignment wrapText="1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9" fillId="0" borderId="0" xfId="1" applyFont="1" applyBorder="1" applyAlignment="1" applyProtection="1">
      <alignment horizontal="center" vertical="center" wrapText="1"/>
    </xf>
    <xf numFmtId="0" fontId="1" fillId="0" borderId="0" xfId="1" applyAlignment="1" applyProtection="1">
      <alignment horizontal="left"/>
    </xf>
    <xf numFmtId="0" fontId="9" fillId="0" borderId="0" xfId="1" applyFont="1" applyAlignment="1" applyProtection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14</xdr:row>
      <xdr:rowOff>38100</xdr:rowOff>
    </xdr:from>
    <xdr:to>
      <xdr:col>1</xdr:col>
      <xdr:colOff>247650</xdr:colOff>
      <xdr:row>14</xdr:row>
      <xdr:rowOff>361950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5875" y="3714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52450" y="47339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52450" y="47339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52450" y="47339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552450" y="47339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552450" y="47339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552450" y="47339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552450" y="47339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D833979E70E696AE92584DA280381B40E7C74FCB171E7681A40ADECDED266245CAC09F9C10F90E32C78533D6D9F2E96121445C5900E3E8D2S3TB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1"/>
  <sheetViews>
    <sheetView tabSelected="1" topLeftCell="A4" workbookViewId="0">
      <selection activeCell="L15" sqref="L15"/>
    </sheetView>
  </sheetViews>
  <sheetFormatPr defaultRowHeight="15" x14ac:dyDescent="0.25"/>
  <cols>
    <col min="1" max="1" width="16.7109375" style="21" customWidth="1"/>
    <col min="2" max="2" width="59" style="21" customWidth="1"/>
    <col min="3" max="3" width="14.7109375" style="21" customWidth="1"/>
    <col min="4" max="4" width="11.5703125" style="21" customWidth="1"/>
    <col min="5" max="5" width="13.140625" style="21" customWidth="1"/>
    <col min="6" max="8" width="12.5703125" style="21" customWidth="1"/>
    <col min="9" max="13" width="13.85546875" style="21" customWidth="1"/>
    <col min="14" max="16384" width="9.140625" style="21"/>
  </cols>
  <sheetData>
    <row r="2" spans="1:13" x14ac:dyDescent="0.25">
      <c r="E2" s="1"/>
      <c r="F2" s="1"/>
      <c r="G2" s="1"/>
      <c r="L2" s="28" t="s">
        <v>0</v>
      </c>
      <c r="M2" s="28"/>
    </row>
    <row r="3" spans="1:13" x14ac:dyDescent="0.25">
      <c r="I3" s="29" t="s">
        <v>1</v>
      </c>
      <c r="J3" s="29"/>
      <c r="K3" s="29"/>
      <c r="L3" s="29"/>
      <c r="M3" s="29"/>
    </row>
    <row r="4" spans="1:13" x14ac:dyDescent="0.25">
      <c r="I4" s="29"/>
      <c r="J4" s="29"/>
      <c r="K4" s="29"/>
      <c r="L4" s="29"/>
      <c r="M4" s="29"/>
    </row>
    <row r="5" spans="1:13" ht="30.75" customHeight="1" x14ac:dyDescent="0.25">
      <c r="I5" s="29"/>
      <c r="J5" s="29"/>
      <c r="K5" s="29"/>
      <c r="L5" s="29"/>
      <c r="M5" s="29"/>
    </row>
    <row r="6" spans="1:13" x14ac:dyDescent="0.25">
      <c r="E6" s="25"/>
      <c r="F6" s="25"/>
      <c r="G6" s="25"/>
      <c r="H6" s="25"/>
    </row>
    <row r="7" spans="1:13" ht="36.75" customHeight="1" x14ac:dyDescent="0.25">
      <c r="A7" s="30" t="s">
        <v>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12"/>
      <c r="B8" s="31" t="s">
        <v>30</v>
      </c>
      <c r="C8" s="31"/>
      <c r="D8" s="31"/>
      <c r="E8" s="31"/>
      <c r="F8" s="31"/>
      <c r="G8" s="31"/>
      <c r="H8" s="12"/>
      <c r="I8" s="12"/>
      <c r="J8" s="12"/>
      <c r="K8" s="12"/>
      <c r="L8" s="12"/>
      <c r="M8" s="12"/>
    </row>
    <row r="9" spans="1:13" x14ac:dyDescent="0.25">
      <c r="A9" s="13"/>
      <c r="B9" s="2" t="s">
        <v>32</v>
      </c>
      <c r="C9" s="2"/>
      <c r="D9" s="2"/>
      <c r="E9" s="2"/>
      <c r="F9" s="2"/>
      <c r="G9" s="2"/>
      <c r="H9" s="2"/>
      <c r="I9" s="12"/>
      <c r="J9" s="12"/>
      <c r="K9" s="12"/>
      <c r="L9" s="12"/>
      <c r="M9" s="12"/>
    </row>
    <row r="10" spans="1:13" x14ac:dyDescent="0.25">
      <c r="A10" s="13"/>
      <c r="D10" s="14" t="s">
        <v>3</v>
      </c>
      <c r="E10" s="12"/>
      <c r="F10" s="12"/>
      <c r="G10" s="12"/>
      <c r="H10" s="12"/>
      <c r="J10" s="32" t="s">
        <v>4</v>
      </c>
      <c r="K10" s="32"/>
      <c r="L10" s="32"/>
    </row>
    <row r="11" spans="1:13" x14ac:dyDescent="0.25">
      <c r="A11" s="27" t="s">
        <v>5</v>
      </c>
      <c r="B11" s="27"/>
      <c r="C11" s="27"/>
      <c r="D11" s="27"/>
      <c r="E11" s="27"/>
      <c r="F11" s="27" t="s">
        <v>6</v>
      </c>
      <c r="G11" s="27"/>
      <c r="H11" s="27"/>
      <c r="I11" s="27"/>
      <c r="J11" s="27"/>
      <c r="K11" s="27"/>
      <c r="L11" s="27"/>
      <c r="M11" s="27"/>
    </row>
    <row r="12" spans="1:13" x14ac:dyDescent="0.25">
      <c r="A12" s="13"/>
    </row>
    <row r="13" spans="1:13" x14ac:dyDescent="0.25">
      <c r="A13" s="33" t="s">
        <v>7</v>
      </c>
      <c r="B13" s="33" t="s">
        <v>8</v>
      </c>
      <c r="C13" s="33" t="s">
        <v>9</v>
      </c>
      <c r="D13" s="33" t="s">
        <v>10</v>
      </c>
      <c r="E13" s="33" t="s">
        <v>11</v>
      </c>
      <c r="F13" s="40" t="s">
        <v>12</v>
      </c>
      <c r="G13" s="41"/>
      <c r="H13" s="41"/>
      <c r="I13" s="40" t="s">
        <v>13</v>
      </c>
      <c r="J13" s="41"/>
      <c r="K13" s="44"/>
      <c r="L13" s="33" t="s">
        <v>14</v>
      </c>
      <c r="M13" s="33" t="s">
        <v>15</v>
      </c>
    </row>
    <row r="14" spans="1:13" ht="57" x14ac:dyDescent="0.25">
      <c r="A14" s="34"/>
      <c r="B14" s="34"/>
      <c r="C14" s="34"/>
      <c r="D14" s="34"/>
      <c r="E14" s="34"/>
      <c r="F14" s="5" t="s">
        <v>16</v>
      </c>
      <c r="G14" s="5" t="s">
        <v>17</v>
      </c>
      <c r="H14" s="5" t="s">
        <v>18</v>
      </c>
      <c r="I14" s="5" t="s">
        <v>19</v>
      </c>
      <c r="J14" s="5" t="s">
        <v>20</v>
      </c>
      <c r="K14" s="5" t="s">
        <v>21</v>
      </c>
      <c r="L14" s="34"/>
      <c r="M14" s="34"/>
    </row>
    <row r="15" spans="1:13" ht="15.75" x14ac:dyDescent="0.25">
      <c r="A15" s="6">
        <v>1</v>
      </c>
      <c r="B15" s="24" t="s">
        <v>36</v>
      </c>
      <c r="C15" s="23" t="s">
        <v>37</v>
      </c>
      <c r="D15" s="22" t="s">
        <v>29</v>
      </c>
      <c r="E15" s="6">
        <v>1</v>
      </c>
      <c r="F15" s="7">
        <v>29600</v>
      </c>
      <c r="G15" s="7">
        <v>30310</v>
      </c>
      <c r="H15" s="7">
        <v>35414</v>
      </c>
      <c r="I15" s="19">
        <f t="shared" ref="I15" si="0">AVERAGE(F15:H15)</f>
        <v>31774.666666666668</v>
      </c>
      <c r="J15" s="18">
        <f t="shared" ref="J15" si="1">SQRT(SUM(POWER(F15-I15,2),POWER(G15-I15,2),POWER(H15-I15,2))/2)</f>
        <v>3171.6849360132437</v>
      </c>
      <c r="K15" s="18">
        <f t="shared" ref="K15" si="2">J15/I15*100</f>
        <v>9.9818039612686515</v>
      </c>
      <c r="L15" s="20">
        <v>31774.67</v>
      </c>
      <c r="M15" s="7">
        <f t="shared" ref="M15" si="3">L15*E15</f>
        <v>31774.67</v>
      </c>
    </row>
    <row r="16" spans="1:13" x14ac:dyDescent="0.25">
      <c r="A16" s="35" t="s">
        <v>22</v>
      </c>
      <c r="B16" s="36"/>
      <c r="C16" s="36"/>
      <c r="D16" s="17"/>
      <c r="E16" s="4"/>
      <c r="F16" s="4"/>
      <c r="G16" s="4"/>
      <c r="H16" s="4"/>
      <c r="I16" s="4"/>
      <c r="J16" s="4"/>
      <c r="K16" s="4"/>
      <c r="L16" s="8"/>
      <c r="M16" s="7">
        <f>SUM(M15:M15)</f>
        <v>31774.67</v>
      </c>
    </row>
    <row r="17" spans="1:13" x14ac:dyDescent="0.25">
      <c r="A17" s="11"/>
      <c r="B17" s="11"/>
      <c r="C17" s="11"/>
      <c r="D17" s="9"/>
      <c r="E17" s="9"/>
      <c r="F17" s="9"/>
      <c r="G17" s="9"/>
      <c r="H17" s="9"/>
      <c r="I17" s="9"/>
      <c r="J17" s="9"/>
      <c r="K17" s="9"/>
      <c r="L17" s="9"/>
      <c r="M17" s="10"/>
    </row>
    <row r="18" spans="1:13" x14ac:dyDescent="0.25">
      <c r="A18" s="13"/>
      <c r="B18" s="37" t="s">
        <v>23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25">
      <c r="A19" s="13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3" x14ac:dyDescent="0.25">
      <c r="A20" s="3" t="s">
        <v>24</v>
      </c>
      <c r="B20" s="38"/>
      <c r="C20" s="38"/>
      <c r="D20" s="39"/>
      <c r="E20" s="39"/>
      <c r="F20" s="39"/>
      <c r="G20" s="39"/>
      <c r="H20" s="39"/>
      <c r="I20" s="39"/>
      <c r="J20" s="39"/>
    </row>
    <row r="21" spans="1:13" x14ac:dyDescent="0.25">
      <c r="B21" s="21" t="s">
        <v>33</v>
      </c>
    </row>
    <row r="22" spans="1:13" x14ac:dyDescent="0.25">
      <c r="B22" s="21" t="s">
        <v>34</v>
      </c>
    </row>
    <row r="23" spans="1:13" ht="14.25" customHeight="1" x14ac:dyDescent="0.25">
      <c r="B23" s="21" t="s">
        <v>35</v>
      </c>
    </row>
    <row r="28" spans="1:13" x14ac:dyDescent="0.25">
      <c r="B28" s="16" t="s">
        <v>25</v>
      </c>
      <c r="C28" s="16"/>
      <c r="D28" s="13"/>
      <c r="E28" s="12"/>
      <c r="F28" s="12"/>
      <c r="G28" s="12"/>
      <c r="H28" s="42" t="s">
        <v>31</v>
      </c>
      <c r="I28" s="42"/>
      <c r="J28" s="42"/>
    </row>
    <row r="29" spans="1:13" x14ac:dyDescent="0.25">
      <c r="B29" s="26" t="s">
        <v>26</v>
      </c>
      <c r="C29" s="15"/>
      <c r="D29" s="13"/>
      <c r="E29" s="43" t="s">
        <v>27</v>
      </c>
      <c r="F29" s="43"/>
      <c r="G29" s="15"/>
      <c r="H29" s="43" t="s">
        <v>28</v>
      </c>
      <c r="I29" s="43"/>
      <c r="J29" s="43"/>
    </row>
    <row r="30" spans="1:13" x14ac:dyDescent="0.25">
      <c r="B30" s="14"/>
      <c r="C30" s="14"/>
      <c r="D30" s="13"/>
      <c r="E30" s="12"/>
      <c r="F30" s="12"/>
      <c r="G30" s="12"/>
      <c r="H30" s="12"/>
      <c r="I30" s="12"/>
    </row>
    <row r="31" spans="1:13" x14ac:dyDescent="0.25">
      <c r="B31" s="14"/>
      <c r="C31" s="14"/>
      <c r="D31" s="13"/>
      <c r="E31" s="12"/>
      <c r="F31" s="12"/>
      <c r="G31" s="12"/>
      <c r="H31" s="12"/>
      <c r="I31" s="12"/>
    </row>
  </sheetData>
  <mergeCells count="22">
    <mergeCell ref="H28:J28"/>
    <mergeCell ref="E29:F29"/>
    <mergeCell ref="H29:J29"/>
    <mergeCell ref="I13:K13"/>
    <mergeCell ref="L13:L14"/>
    <mergeCell ref="M13:M14"/>
    <mergeCell ref="A16:C16"/>
    <mergeCell ref="B18:M19"/>
    <mergeCell ref="B20:J20"/>
    <mergeCell ref="A13:A14"/>
    <mergeCell ref="B13:B14"/>
    <mergeCell ref="C13:C14"/>
    <mergeCell ref="D13:D14"/>
    <mergeCell ref="E13:E14"/>
    <mergeCell ref="F13:H13"/>
    <mergeCell ref="A11:E11"/>
    <mergeCell ref="F11:M11"/>
    <mergeCell ref="L2:M2"/>
    <mergeCell ref="I3:M5"/>
    <mergeCell ref="A7:M7"/>
    <mergeCell ref="B8:G8"/>
    <mergeCell ref="J10:L10"/>
  </mergeCells>
  <hyperlinks>
    <hyperlink ref="B18" r:id="rId1" display="consultantplus://offline/ref=D833979E70E696AE92584DA280381B40E7C74FCB171E7681A40ADECDED266245CAC09F9C10F90E32C78533D6D9F2E96121445C5900E3E8D2S3TBF"/>
  </hyperlinks>
  <pageMargins left="0.23622047244094491" right="0.23622047244094491" top="0.74803149606299213" bottom="0.74803149606299213" header="0.31496062992125984" footer="0.31496062992125984"/>
  <pageSetup paperSize="9" scale="6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Картриджи (28.29.12  огр.)</vt:lpstr>
      <vt:lpstr>'Картриджи (28.29.12  огр.)'!Область_печати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Бабина</dc:creator>
  <cp:lastModifiedBy>Анна Исаенкова</cp:lastModifiedBy>
  <cp:lastPrinted>2026-02-26T13:26:11Z</cp:lastPrinted>
  <dcterms:created xsi:type="dcterms:W3CDTF">2026-02-18T06:49:21Z</dcterms:created>
  <dcterms:modified xsi:type="dcterms:W3CDTF">2026-07-01T11:17:33Z</dcterms:modified>
</cp:coreProperties>
</file>