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2" i="1" l="1"/>
  <c r="G12" i="1"/>
  <c r="E12" i="1"/>
  <c r="D12" i="1"/>
  <c r="K11" i="1"/>
  <c r="M11" i="1" s="1"/>
  <c r="H11" i="1"/>
  <c r="F11" i="1"/>
  <c r="Q11" i="1" s="1"/>
  <c r="K10" i="1"/>
  <c r="O10" i="1" s="1"/>
  <c r="J10" i="1"/>
  <c r="H10" i="1"/>
  <c r="F10" i="1"/>
  <c r="Q10" i="1" s="1"/>
  <c r="H12" i="1" l="1"/>
  <c r="M12" i="1"/>
  <c r="M10" i="1"/>
  <c r="J12" i="1"/>
  <c r="Q12" i="1"/>
  <c r="L10" i="1"/>
  <c r="P10" i="1" s="1"/>
  <c r="F12" i="1"/>
  <c r="K12" i="1"/>
  <c r="O12" i="1" s="1"/>
  <c r="L11" i="1"/>
  <c r="O11" i="1"/>
  <c r="N12" i="1" l="1"/>
  <c r="N10" i="1"/>
  <c r="N11" i="1"/>
  <c r="P11" i="1"/>
  <c r="L12" i="1"/>
  <c r="P12" i="1" s="1"/>
</calcChain>
</file>

<file path=xl/sharedStrings.xml><?xml version="1.0" encoding="utf-8"?>
<sst xmlns="http://schemas.openxmlformats.org/spreadsheetml/2006/main" count="38" uniqueCount="27">
  <si>
    <t>Приложение №1 к Извещению</t>
  </si>
  <si>
    <t>Расчет начальной (максимальной) цены контракта</t>
  </si>
  <si>
    <t>№</t>
  </si>
  <si>
    <t>Наименование предмета контракта</t>
  </si>
  <si>
    <t>Ед. изм.</t>
  </si>
  <si>
    <t>Количество</t>
  </si>
  <si>
    <t>Цена за ед., руб.</t>
  </si>
  <si>
    <t>Средняя арифметическая величина цены (руб.)</t>
  </si>
  <si>
    <t xml:space="preserve">Среднее квадратичное 
отклонение
</t>
  </si>
  <si>
    <t xml:space="preserve">Коэффициент вариации (%)*
</t>
  </si>
  <si>
    <t>Начальная (максимальная) цена контракта** (руб.)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</si>
  <si>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</si>
  <si>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</si>
  <si>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</si>
  <si>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</si>
  <si>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</si>
  <si>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</si>
  <si>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</si>
  <si>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 xml:space="preserve">         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</si>
  <si>
    <t>шт</t>
  </si>
  <si>
    <t>на поставку медицинских изделий</t>
  </si>
  <si>
    <t>КП №1                                                         Вх. №833/26 от 09.06.2026</t>
  </si>
  <si>
    <t>Датчик кислорода МОХ-2</t>
  </si>
  <si>
    <t>Датчик кислорода Unimed GO-02</t>
  </si>
  <si>
    <t>КП №2                                                         Вх. №950/26 от 11.06.2026</t>
  </si>
  <si>
    <t>ВСЕГО</t>
  </si>
  <si>
    <t>КП №3                                                         Вх. №952/26 от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</si>
</sst>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24" xfId="0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NumberFormat="1" applyFont="1" applyAlignment="1">
      <alignment vertical="center" wrapText="1"/>
    </xf>
    <xf numFmtId="0" fontId="2" fillId="0" borderId="19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31" xfId="0" applyFont="1" applyFill="1" applyBorder="1" applyAlignment="1">
      <alignment horizontal="center" shrinkToFit="1"/>
    </xf>
    <xf numFmtId="0" fontId="2" fillId="2" borderId="32" xfId="0" applyFont="1" applyFill="1" applyBorder="1" applyAlignment="1">
      <alignment horizontal="center" shrinkToFit="1"/>
    </xf>
    <xf numFmtId="0" fontId="2" fillId="2" borderId="16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 applyProtection="1">
      <alignment horizontal="center" vertical="center" shrinkToFit="1"/>
      <protection locked="0"/>
    </xf>
    <xf numFmtId="4" fontId="4" fillId="0" borderId="20" xfId="0" applyNumberFormat="1" applyFont="1" applyBorder="1" applyAlignment="1">
      <alignment horizontal="center" vertical="center" shrinkToFit="1"/>
    </xf>
    <xf numFmtId="4" fontId="4" fillId="0" borderId="20" xfId="0" applyNumberFormat="1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vertical="center" wrapText="1"/>
    </xf>
    <xf numFmtId="4" fontId="2" fillId="0" borderId="24" xfId="0" applyNumberFormat="1" applyFont="1" applyBorder="1" applyAlignment="1">
      <alignment horizontal="right" vertical="center" shrinkToFit="1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7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4" fontId="2" fillId="0" borderId="35" xfId="0" applyNumberFormat="1" applyFont="1" applyBorder="1" applyAlignment="1">
      <alignment horizontal="right" vertical="center" shrinkToFi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0" fontId="3" fillId="0" borderId="20" xfId="0" applyFont="1" applyFill="1" applyBorder="1" applyAlignment="1">
      <alignment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3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2" borderId="30" xfId="0" applyNumberFormat="1" applyFont="1" applyFill="1" applyBorder="1" applyAlignment="1">
      <alignment horizontal="center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2" fillId="2" borderId="9" xfId="0" applyNumberFormat="1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I6" sqref="I6:J6"/>
    </sheetView>
  </sheetViews>
  <sheetFormatPr defaultRowHeight="12.75" x14ac:dyDescent="0.2"/>
  <cols>
    <col min="1" max="1" width="6.140625" style="10" customWidth="1"/>
    <col min="2" max="2" width="30.5703125" style="10" customWidth="1"/>
    <col min="3" max="3" width="10.85546875" style="10" customWidth="1"/>
    <col min="4" max="4" width="7.28515625" style="10" customWidth="1"/>
    <col min="5" max="5" width="12.7109375" style="10" customWidth="1"/>
    <col min="6" max="6" width="14.5703125" style="10" customWidth="1"/>
    <col min="7" max="7" width="12.7109375" style="10" customWidth="1"/>
    <col min="8" max="8" width="14.7109375" style="10" customWidth="1"/>
    <col min="9" max="9" width="12.7109375" style="10" customWidth="1"/>
    <col min="10" max="10" width="15.28515625" style="10" customWidth="1"/>
    <col min="11" max="12" width="12.7109375" style="32" customWidth="1"/>
    <col min="13" max="13" width="8.7109375" style="10" customWidth="1"/>
    <col min="14" max="14" width="11.85546875" style="10" customWidth="1"/>
    <col min="15" max="16" width="8.7109375" style="10" customWidth="1"/>
    <col min="17" max="17" width="15.85546875" style="10" customWidth="1"/>
    <col min="18" max="16384" width="9.140625" style="10"/>
  </cols>
  <sheetData>
    <row r="1" spans="1:17" ht="38.450000000000003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11" customForma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s="11" customFormat="1" x14ac:dyDescent="0.2">
      <c r="A3" s="41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s="11" customFormat="1" ht="13.5" thickBot="1" x14ac:dyDescent="0.25">
      <c r="A4" s="42" t="s">
        <v>18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3.5" thickBot="1" x14ac:dyDescent="0.25">
      <c r="A5" s="43" t="s">
        <v>2</v>
      </c>
      <c r="B5" s="46" t="s">
        <v>3</v>
      </c>
      <c r="C5" s="49" t="s">
        <v>4</v>
      </c>
      <c r="D5" s="52" t="s">
        <v>5</v>
      </c>
      <c r="E5" s="55" t="s">
        <v>6</v>
      </c>
      <c r="F5" s="56"/>
      <c r="G5" s="56"/>
      <c r="H5" s="56"/>
      <c r="I5" s="56"/>
      <c r="J5" s="57"/>
      <c r="K5" s="59" t="s">
        <v>7</v>
      </c>
      <c r="L5" s="60"/>
      <c r="M5" s="63" t="s">
        <v>8</v>
      </c>
      <c r="N5" s="64"/>
      <c r="O5" s="63" t="s">
        <v>9</v>
      </c>
      <c r="P5" s="64"/>
      <c r="Q5" s="64" t="s">
        <v>10</v>
      </c>
    </row>
    <row r="6" spans="1:17" s="12" customFormat="1" ht="57.75" customHeight="1" x14ac:dyDescent="0.25">
      <c r="A6" s="44"/>
      <c r="B6" s="47"/>
      <c r="C6" s="50"/>
      <c r="D6" s="53"/>
      <c r="E6" s="69" t="s">
        <v>21</v>
      </c>
      <c r="F6" s="70"/>
      <c r="G6" s="69" t="s">
        <v>24</v>
      </c>
      <c r="H6" s="70"/>
      <c r="I6" s="69" t="s">
        <v>26</v>
      </c>
      <c r="J6" s="70"/>
      <c r="K6" s="61"/>
      <c r="L6" s="62"/>
      <c r="M6" s="65"/>
      <c r="N6" s="66"/>
      <c r="O6" s="67"/>
      <c r="P6" s="68"/>
      <c r="Q6" s="66"/>
    </row>
    <row r="7" spans="1:17" s="12" customFormat="1" ht="13.5" thickBot="1" x14ac:dyDescent="0.3">
      <c r="A7" s="45"/>
      <c r="B7" s="48"/>
      <c r="C7" s="51"/>
      <c r="D7" s="54"/>
      <c r="E7" s="13" t="s">
        <v>11</v>
      </c>
      <c r="F7" s="14" t="s">
        <v>12</v>
      </c>
      <c r="G7" s="13" t="s">
        <v>11</v>
      </c>
      <c r="H7" s="14" t="s">
        <v>12</v>
      </c>
      <c r="I7" s="13" t="s">
        <v>11</v>
      </c>
      <c r="J7" s="14" t="s">
        <v>12</v>
      </c>
      <c r="K7" s="15" t="s">
        <v>11</v>
      </c>
      <c r="L7" s="14" t="s">
        <v>12</v>
      </c>
      <c r="M7" s="15" t="s">
        <v>11</v>
      </c>
      <c r="N7" s="14" t="s">
        <v>12</v>
      </c>
      <c r="O7" s="15" t="s">
        <v>11</v>
      </c>
      <c r="P7" s="14" t="s">
        <v>12</v>
      </c>
      <c r="Q7" s="66"/>
    </row>
    <row r="8" spans="1:17" s="12" customFormat="1" ht="13.5" thickBot="1" x14ac:dyDescent="0.3">
      <c r="A8" s="1">
        <v>1</v>
      </c>
      <c r="B8" s="2">
        <v>2</v>
      </c>
      <c r="C8" s="3"/>
      <c r="D8" s="4">
        <v>3</v>
      </c>
      <c r="E8" s="5">
        <v>4</v>
      </c>
      <c r="F8" s="6">
        <v>5</v>
      </c>
      <c r="G8" s="5">
        <v>6</v>
      </c>
      <c r="H8" s="6">
        <v>7</v>
      </c>
      <c r="I8" s="5">
        <v>8</v>
      </c>
      <c r="J8" s="6">
        <v>9</v>
      </c>
      <c r="K8" s="7">
        <v>10</v>
      </c>
      <c r="L8" s="6">
        <v>11</v>
      </c>
      <c r="M8" s="7">
        <v>12</v>
      </c>
      <c r="N8" s="6">
        <v>13</v>
      </c>
      <c r="O8" s="7">
        <v>14</v>
      </c>
      <c r="P8" s="6">
        <v>15</v>
      </c>
      <c r="Q8" s="8">
        <v>16</v>
      </c>
    </row>
    <row r="9" spans="1:17" s="12" customFormat="1" ht="12" customHeight="1" x14ac:dyDescent="0.2">
      <c r="A9" s="71"/>
      <c r="B9" s="72"/>
      <c r="C9" s="72"/>
      <c r="D9" s="73"/>
      <c r="E9" s="74" t="s">
        <v>13</v>
      </c>
      <c r="F9" s="75"/>
      <c r="G9" s="74" t="s">
        <v>14</v>
      </c>
      <c r="H9" s="75"/>
      <c r="I9" s="74" t="s">
        <v>15</v>
      </c>
      <c r="J9" s="75"/>
      <c r="K9" s="76" t="s">
        <v>16</v>
      </c>
      <c r="L9" s="75"/>
      <c r="M9" s="16"/>
      <c r="N9" s="17"/>
      <c r="O9" s="18"/>
      <c r="P9" s="19"/>
      <c r="Q9" s="20"/>
    </row>
    <row r="10" spans="1:17" x14ac:dyDescent="0.2">
      <c r="A10" s="21">
        <v>1</v>
      </c>
      <c r="B10" s="36" t="s">
        <v>22</v>
      </c>
      <c r="C10" s="22" t="s">
        <v>19</v>
      </c>
      <c r="D10" s="9">
        <v>6</v>
      </c>
      <c r="E10" s="37">
        <v>10970</v>
      </c>
      <c r="F10" s="23">
        <f>ROUND(D10*E10,2)</f>
        <v>65820</v>
      </c>
      <c r="G10" s="37">
        <v>12810.29</v>
      </c>
      <c r="H10" s="23">
        <f>ROUND(D10*G10,2)</f>
        <v>76861.740000000005</v>
      </c>
      <c r="I10" s="38">
        <v>12883.09</v>
      </c>
      <c r="J10" s="23">
        <f>ROUND(D10*I10,2)</f>
        <v>77298.539999999994</v>
      </c>
      <c r="K10" s="24">
        <f>ROUND(IF(SUM(E10,G10,I10)&gt;0,AVERAGE(E10,G10,I10),0),2)</f>
        <v>12221.13</v>
      </c>
      <c r="L10" s="24">
        <f>ROUND(D10*K10,2)</f>
        <v>73326.78</v>
      </c>
      <c r="M10" s="24">
        <f>ROUND(IF(K10&gt;0,STDEV(E10,G10,I10),0),2)</f>
        <v>1084.1199999999999</v>
      </c>
      <c r="N10" s="24">
        <f>ROUND(IF(L10&gt;0,STDEV(F10,H10,J10),0),2)</f>
        <v>6504.71</v>
      </c>
      <c r="O10" s="24">
        <f>ROUND(IF(K10&gt;0,STDEV(E10,G10,I10)/AVERAGE(E10,G10,I10)*100,0),2)</f>
        <v>8.8699999999999992</v>
      </c>
      <c r="P10" s="24">
        <f>ROUND(IF(L10&gt;0,STDEV(F10,H10,J10)/AVERAGE(F10,H10,J10)*100,0),2)</f>
        <v>8.8699999999999992</v>
      </c>
      <c r="Q10" s="25">
        <f>MIN(F10)</f>
        <v>65820</v>
      </c>
    </row>
    <row r="11" spans="1:17" ht="13.5" thickBot="1" x14ac:dyDescent="0.25">
      <c r="A11" s="21">
        <v>2</v>
      </c>
      <c r="B11" s="36" t="s">
        <v>23</v>
      </c>
      <c r="C11" s="22" t="s">
        <v>19</v>
      </c>
      <c r="D11" s="9">
        <v>2</v>
      </c>
      <c r="E11" s="37">
        <v>15780</v>
      </c>
      <c r="F11" s="23">
        <f t="shared" ref="F11" si="0">ROUND(D11*E11,2)</f>
        <v>31560</v>
      </c>
      <c r="G11" s="37">
        <v>17807.810000000001</v>
      </c>
      <c r="H11" s="23">
        <f t="shared" ref="H11" si="1">ROUND(D11*G11,2)</f>
        <v>35615.620000000003</v>
      </c>
      <c r="I11" s="38">
        <v>19071.689999999999</v>
      </c>
      <c r="J11" s="23">
        <f t="shared" ref="J11" si="2">ROUND(D11*I11,2)</f>
        <v>38143.379999999997</v>
      </c>
      <c r="K11" s="24">
        <f t="shared" ref="K11" si="3">ROUND(IF(SUM(E11,G11,I11)&gt;0,AVERAGE(E11,G11,I11),0),2)</f>
        <v>17553.169999999998</v>
      </c>
      <c r="L11" s="24">
        <f t="shared" ref="L11" si="4">ROUND(D11*K11,2)</f>
        <v>35106.339999999997</v>
      </c>
      <c r="M11" s="24">
        <f t="shared" ref="M11:N11" si="5">ROUND(IF(K11&gt;0,STDEV(E11,G11,I11),0),2)</f>
        <v>1660.55</v>
      </c>
      <c r="N11" s="24">
        <f t="shared" si="5"/>
        <v>3321.11</v>
      </c>
      <c r="O11" s="24">
        <f t="shared" ref="O11:P11" si="6">ROUND(IF(K11&gt;0,STDEV(E11,G11,I11)/AVERAGE(E11,G11,I11)*100,0),2)</f>
        <v>9.4600000000000009</v>
      </c>
      <c r="P11" s="24">
        <f t="shared" si="6"/>
        <v>9.4600000000000009</v>
      </c>
      <c r="Q11" s="25">
        <f>MIN(F11)</f>
        <v>31560</v>
      </c>
    </row>
    <row r="12" spans="1:17" ht="15.75" thickBot="1" x14ac:dyDescent="0.25">
      <c r="A12" s="77" t="s">
        <v>25</v>
      </c>
      <c r="B12" s="78"/>
      <c r="C12" s="26"/>
      <c r="D12" s="8">
        <f>SUM(D10:D11)</f>
        <v>8</v>
      </c>
      <c r="E12" s="27">
        <f>SUM(E10:E11)</f>
        <v>26750</v>
      </c>
      <c r="F12" s="27">
        <f>SUM(F10:F11)</f>
        <v>97380</v>
      </c>
      <c r="G12" s="27">
        <f>SUM(G10:G11)</f>
        <v>30618.100000000002</v>
      </c>
      <c r="H12" s="27">
        <f>SUM(H10:H11)</f>
        <v>112477.36000000002</v>
      </c>
      <c r="I12" s="27">
        <f>SUM(I10:I11)</f>
        <v>31954.78</v>
      </c>
      <c r="J12" s="27">
        <f>SUM(J10:J11)</f>
        <v>115441.91999999998</v>
      </c>
      <c r="K12" s="27">
        <f>SUM(K10:K11)</f>
        <v>29774.299999999996</v>
      </c>
      <c r="L12" s="27">
        <f>SUM(L10:L11)</f>
        <v>108433.12</v>
      </c>
      <c r="M12" s="28">
        <f>STDEV(E12,G12,I12)</f>
        <v>2703.042911263773</v>
      </c>
      <c r="N12" s="29">
        <f>STDEV(F12,H12,J12)</f>
        <v>9686.3464822880087</v>
      </c>
      <c r="O12" s="28">
        <f>ROUND(IF(K12&gt;0,STDEV(E12,G12,I12)/K12*100,0),2)</f>
        <v>9.08</v>
      </c>
      <c r="P12" s="30">
        <f>ROUND(IF(L12&gt;0,STDEV(F12,H12,J12)/L12*100,0),2)</f>
        <v>8.93</v>
      </c>
      <c r="Q12" s="31">
        <f>SUM(Q10:Q11)</f>
        <v>97380</v>
      </c>
    </row>
    <row r="13" spans="1:17" x14ac:dyDescent="0.2">
      <c r="J13" s="32"/>
      <c r="L13" s="33"/>
      <c r="M13" s="33"/>
      <c r="N13" s="33"/>
    </row>
    <row r="15" spans="1:17" x14ac:dyDescent="0.2">
      <c r="B15" s="58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7" spans="11:17" x14ac:dyDescent="0.2">
      <c r="K17" s="34"/>
      <c r="L17" s="34"/>
      <c r="M17" s="35"/>
      <c r="N17" s="35"/>
      <c r="O17" s="35"/>
      <c r="P17" s="35"/>
      <c r="Q17" s="35"/>
    </row>
  </sheetData>
  <mergeCells count="23">
    <mergeCell ref="B15:P15"/>
    <mergeCell ref="K5:L6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  <mergeCell ref="A12:B12"/>
    <mergeCell ref="A1:Q1"/>
    <mergeCell ref="A2:Q2"/>
    <mergeCell ref="A3:Q3"/>
    <mergeCell ref="A4:Q4"/>
    <mergeCell ref="A5:A7"/>
    <mergeCell ref="B5:B7"/>
    <mergeCell ref="C5:C7"/>
    <mergeCell ref="D5:D7"/>
    <mergeCell ref="E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2026-06-11T08:39:06Z</dcterms:modified>
</cp:coreProperties>
</file>