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rya\Desktop\Березка 223-ФЗ\москитные сетки\"/>
    </mc:Choice>
  </mc:AlternateContent>
  <xr:revisionPtr revIDLastSave="0" documentId="13_ncr:1_{2D3AE8B3-6625-43E2-8BBB-4A7B8194E7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L17" i="1" s="1"/>
  <c r="K11" i="1"/>
  <c r="L11" i="1" s="1"/>
  <c r="K12" i="1"/>
  <c r="K13" i="1"/>
  <c r="K14" i="1"/>
  <c r="K15" i="1"/>
  <c r="L15" i="1" s="1"/>
  <c r="K16" i="1"/>
  <c r="K18" i="1"/>
  <c r="K19" i="1"/>
  <c r="L19" i="1" s="1"/>
  <c r="K20" i="1"/>
  <c r="K21" i="1"/>
  <c r="K22" i="1"/>
  <c r="L22" i="1" s="1"/>
  <c r="K10" i="1"/>
  <c r="L10" i="1" s="1"/>
  <c r="M12" i="1"/>
  <c r="M10" i="1"/>
  <c r="M11" i="1"/>
  <c r="M13" i="1"/>
  <c r="M14" i="1"/>
  <c r="M15" i="1"/>
  <c r="M16" i="1"/>
  <c r="M17" i="1"/>
  <c r="M18" i="1"/>
  <c r="M19" i="1"/>
  <c r="M20" i="1"/>
  <c r="M21" i="1"/>
  <c r="M22" i="1"/>
  <c r="L12" i="1"/>
  <c r="L13" i="1"/>
  <c r="L14" i="1"/>
  <c r="L16" i="1"/>
  <c r="L18" i="1"/>
  <c r="L20" i="1"/>
  <c r="L21" i="1"/>
  <c r="L23" i="1" l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14" i="1"/>
  <c r="O14" i="1" s="1"/>
  <c r="N11" i="1"/>
  <c r="O11" i="1" s="1"/>
  <c r="N12" i="1"/>
  <c r="O12" i="1" s="1"/>
  <c r="N13" i="1"/>
  <c r="O13" i="1" s="1"/>
  <c r="F24" i="1" l="1"/>
  <c r="N10" i="1"/>
  <c r="O10" i="1" s="1"/>
</calcChain>
</file>

<file path=xl/sharedStrings.xml><?xml version="1.0" encoding="utf-8"?>
<sst xmlns="http://schemas.openxmlformats.org/spreadsheetml/2006/main" count="52" uniqueCount="37">
  <si>
    <t>№ п/п</t>
  </si>
  <si>
    <t xml:space="preserve">Наименование </t>
  </si>
  <si>
    <t>Ед. измерения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</si>
  <si>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</si>
  <si>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</si>
  <si>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</si>
  <si>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 xml:space="preserve">Средняя цена, руб. </t>
  </si>
  <si>
    <t>среднее квадратичное отклонение</t>
  </si>
  <si>
    <t>Примечание</t>
  </si>
  <si>
    <t>цена за ед., руб.</t>
  </si>
  <si>
    <t>шт</t>
  </si>
  <si>
    <t>Итого</t>
  </si>
  <si>
    <t>общая цена, руб.</t>
  </si>
  <si>
    <t>ОКПД2</t>
  </si>
  <si>
    <t>цена за ед. , руб.</t>
  </si>
  <si>
    <t>цена за ед , руб.</t>
  </si>
  <si>
    <r>
      <t xml:space="preserve">Предложение № б/н               (Коммерческое предложение           от 21.01.2025 </t>
    </r>
    <r>
      <rPr>
        <b/>
        <sz val="9"/>
        <rFont val="Times New Roman"/>
        <family val="1"/>
        <charset val="204"/>
      </rPr>
      <t>)</t>
    </r>
  </si>
  <si>
    <r>
      <t xml:space="preserve">Предложение №   (Коммерческое предложение  от </t>
    </r>
    <r>
      <rPr>
        <b/>
        <sz val="9"/>
        <rFont val="Times New Roman"/>
        <family val="1"/>
        <charset val="204"/>
      </rPr>
      <t>)</t>
    </r>
  </si>
  <si>
    <t>коэффициент вариации цен  V(%    (не должен превышать 33%)</t>
  </si>
  <si>
    <t>Сетка москитная рамочная 540 х 1060</t>
  </si>
  <si>
    <t>Сетка москитная рамочная 540 х 730</t>
  </si>
  <si>
    <t>Сетка москитная рамочная 865 х 555</t>
  </si>
  <si>
    <t>Сетка москитная рамочная 820 х 545</t>
  </si>
  <si>
    <t>Сетка москитная рамочная 780 х 1075</t>
  </si>
  <si>
    <t>Сетка москитная рамочная 730 х 1080</t>
  </si>
  <si>
    <t>Сетка москитная рамочная 1060 х 1075</t>
  </si>
  <si>
    <t>Сетка москитная рамочная 835 х 1650</t>
  </si>
  <si>
    <t>Сетка москитная рамочная 730 х 1635</t>
  </si>
  <si>
    <t>Сетка москитная рамочная 1030 х 1645</t>
  </si>
  <si>
    <t>Сетка москитная рамочная 1140 х 1595</t>
  </si>
  <si>
    <t>Сетка москитная рамочная 1060 х 1630</t>
  </si>
  <si>
    <t>Крепление сетки дополнительное («Барашек»), цвет белый</t>
  </si>
  <si>
    <t>Предложение № 1         Коммерческое предложение  от 24.07.2026г№14681)</t>
  </si>
  <si>
    <r>
      <t>Предложение № 2             (Коммерческое предложение           от 25.07.2026г №9231</t>
    </r>
    <r>
      <rPr>
        <b/>
        <sz val="9"/>
        <rFont val="Times New Roman"/>
        <family val="1"/>
        <charset val="204"/>
      </rPr>
      <t>)</t>
    </r>
  </si>
  <si>
    <r>
      <t xml:space="preserve">Предложение № 3              (Коммерческое предложение           от 28.07.2026г </t>
    </r>
    <r>
      <rPr>
        <b/>
        <sz val="9"/>
        <rFont val="Times New Roman"/>
        <family val="1"/>
        <charset val="204"/>
      </rPr>
      <t>)</t>
    </r>
  </si>
  <si>
    <t>Начальная (максимальная) цена договора составляет</t>
  </si>
  <si>
    <t xml:space="preserve">Расчет начальной (максимальной) цены договора методом сопостовимых рыночных цен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</si>
</sst>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#,##0.00_ ;\-#,##0.00\ 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left"/>
    </xf>
    <xf numFmtId="14" fontId="5" fillId="0" borderId="0" xfId="1" applyNumberFormat="1" applyFont="1" applyAlignment="1">
      <alignment vertical="top" wrapText="1"/>
    </xf>
    <xf numFmtId="0" fontId="6" fillId="0" borderId="0" xfId="0" applyFont="1"/>
    <xf numFmtId="0" fontId="0" fillId="0" borderId="0" xfId="0" applyAlignment="1">
      <alignment horizontal="center" vertical="center"/>
    </xf>
    <xf numFmtId="165" fontId="6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2" fillId="0" borderId="7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1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right"/>
    </xf>
    <xf numFmtId="0" fontId="5" fillId="0" borderId="0" xfId="1" applyFont="1" applyAlignment="1">
      <alignment horizontal="center" wrapText="1"/>
    </xf>
    <xf numFmtId="0" fontId="7" fillId="0" borderId="0" xfId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13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2"/>
  <sheetViews>
    <sheetView tabSelected="1" topLeftCell="A10" zoomScale="115" zoomScaleNormal="115" workbookViewId="0">
      <selection activeCell="A2" sqref="A2:O5"/>
    </sheetView>
  </sheetViews>
  <sheetFormatPr defaultRowHeight="15" x14ac:dyDescent="0.25"/>
  <cols>
    <col min="1" max="1" width="7.28515625" customWidth="1"/>
    <col min="2" max="2" width="15.5703125" customWidth="1"/>
    <col min="3" max="3" width="30.7109375" customWidth="1"/>
    <col min="4" max="4" width="9.140625" customWidth="1"/>
    <col min="5" max="5" width="10.7109375" customWidth="1"/>
    <col min="6" max="6" width="15.7109375" customWidth="1"/>
    <col min="7" max="7" width="16.85546875" customWidth="1"/>
    <col min="8" max="8" width="16.85546875" hidden="1" customWidth="1"/>
    <col min="9" max="9" width="16.85546875" customWidth="1"/>
    <col min="10" max="10" width="15.140625" customWidth="1"/>
    <col min="11" max="11" width="14.7109375" customWidth="1"/>
    <col min="12" max="12" width="15" customWidth="1"/>
    <col min="13" max="13" width="15.140625" customWidth="1"/>
    <col min="14" max="14" width="16.140625" customWidth="1"/>
    <col min="15" max="15" width="14.42578125" customWidth="1"/>
  </cols>
  <sheetData>
    <row r="2" spans="1:15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15" ht="36" customHeight="1" x14ac:dyDescent="0.25">
      <c r="A6" s="1"/>
      <c r="B6" s="9"/>
      <c r="C6" s="2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</row>
    <row r="7" spans="1:15" ht="30" customHeight="1" x14ac:dyDescent="0.25">
      <c r="A7" s="46" t="s">
        <v>0</v>
      </c>
      <c r="B7" s="47" t="s">
        <v>13</v>
      </c>
      <c r="C7" s="47" t="s">
        <v>1</v>
      </c>
      <c r="D7" s="46" t="s">
        <v>2</v>
      </c>
      <c r="E7" s="46" t="s">
        <v>3</v>
      </c>
      <c r="F7" s="46" t="s">
        <v>4</v>
      </c>
      <c r="G7" s="46"/>
      <c r="H7" s="46"/>
      <c r="I7" s="46"/>
      <c r="J7" s="46"/>
      <c r="K7" s="46" t="s">
        <v>5</v>
      </c>
      <c r="L7" s="46"/>
      <c r="M7" s="46"/>
      <c r="N7" s="46"/>
      <c r="O7" s="46"/>
    </row>
    <row r="8" spans="1:15" ht="52.5" customHeight="1" x14ac:dyDescent="0.25">
      <c r="A8" s="46"/>
      <c r="B8" s="48"/>
      <c r="C8" s="48"/>
      <c r="D8" s="46"/>
      <c r="E8" s="46"/>
      <c r="F8" s="29" t="s">
        <v>32</v>
      </c>
      <c r="G8" s="29" t="s">
        <v>33</v>
      </c>
      <c r="H8" s="29" t="s">
        <v>16</v>
      </c>
      <c r="I8" s="29" t="s">
        <v>34</v>
      </c>
      <c r="J8" s="29" t="s">
        <v>17</v>
      </c>
      <c r="K8" s="39" t="s">
        <v>6</v>
      </c>
      <c r="L8" s="40"/>
      <c r="M8" s="41" t="s">
        <v>7</v>
      </c>
      <c r="N8" s="41" t="s">
        <v>18</v>
      </c>
      <c r="O8" s="42" t="s">
        <v>8</v>
      </c>
    </row>
    <row r="9" spans="1:15" ht="14.25" customHeight="1" x14ac:dyDescent="0.25">
      <c r="A9" s="46"/>
      <c r="B9" s="49"/>
      <c r="C9" s="49"/>
      <c r="D9" s="46"/>
      <c r="E9" s="46"/>
      <c r="F9" s="30" t="s">
        <v>14</v>
      </c>
      <c r="G9" s="30" t="s">
        <v>15</v>
      </c>
      <c r="H9" s="30" t="s">
        <v>15</v>
      </c>
      <c r="I9" s="30" t="s">
        <v>15</v>
      </c>
      <c r="J9" s="30" t="s">
        <v>9</v>
      </c>
      <c r="K9" s="29" t="s">
        <v>9</v>
      </c>
      <c r="L9" s="29" t="s">
        <v>12</v>
      </c>
      <c r="M9" s="41"/>
      <c r="N9" s="41"/>
      <c r="O9" s="42"/>
    </row>
    <row r="10" spans="1:15" s="7" customFormat="1" ht="40.5" customHeight="1" x14ac:dyDescent="0.2">
      <c r="A10" s="16">
        <v>1</v>
      </c>
      <c r="B10" s="17"/>
      <c r="C10" s="18" t="s">
        <v>19</v>
      </c>
      <c r="D10" s="19" t="s">
        <v>10</v>
      </c>
      <c r="E10" s="20">
        <v>4</v>
      </c>
      <c r="F10" s="21">
        <v>3951</v>
      </c>
      <c r="G10" s="21">
        <v>4115</v>
      </c>
      <c r="H10" s="21"/>
      <c r="I10" s="21">
        <v>4070</v>
      </c>
      <c r="J10" s="21"/>
      <c r="K10" s="21">
        <f>(F10+G10+I10)/3</f>
        <v>4045.3333333333335</v>
      </c>
      <c r="L10" s="21">
        <f>K10*E10</f>
        <v>16181.333333333334</v>
      </c>
      <c r="M10" s="22">
        <f>SQRT(VAR(F10,G10,I10))</f>
        <v>84.736847553666593</v>
      </c>
      <c r="N10" s="23">
        <f t="shared" ref="N10:N14" si="0">M10/K10</f>
        <v>2.0946814655652585E-2</v>
      </c>
      <c r="O10" s="24" t="str">
        <f t="shared" ref="O10:O14" si="1">IF(N10&lt;33%,"однороден",IF(N10&gt;33%,"неоднороден"))</f>
        <v>однороден</v>
      </c>
    </row>
    <row r="11" spans="1:15" s="7" customFormat="1" x14ac:dyDescent="0.2">
      <c r="A11" s="16">
        <v>2</v>
      </c>
      <c r="B11" s="17"/>
      <c r="C11" s="18" t="s">
        <v>20</v>
      </c>
      <c r="D11" s="19" t="s">
        <v>10</v>
      </c>
      <c r="E11" s="20">
        <v>11</v>
      </c>
      <c r="F11" s="21">
        <v>3951</v>
      </c>
      <c r="G11" s="21">
        <v>4115</v>
      </c>
      <c r="H11" s="21"/>
      <c r="I11" s="21">
        <v>3660</v>
      </c>
      <c r="J11" s="21"/>
      <c r="K11" s="21">
        <f t="shared" ref="K11:K22" si="2">(F11+G11+I11)/3</f>
        <v>3908.6666666666665</v>
      </c>
      <c r="L11" s="21">
        <f t="shared" ref="L11:L22" si="3">K11*E11</f>
        <v>42995.333333333328</v>
      </c>
      <c r="M11" s="22">
        <f t="shared" ref="M11:M22" si="4">SQRT(VAR(F11,G11,I11))</f>
        <v>230.43509570665083</v>
      </c>
      <c r="N11" s="23">
        <f t="shared" si="0"/>
        <v>5.8954911062591889E-2</v>
      </c>
      <c r="O11" s="24" t="str">
        <f t="shared" si="1"/>
        <v>однороден</v>
      </c>
    </row>
    <row r="12" spans="1:15" s="7" customFormat="1" x14ac:dyDescent="0.2">
      <c r="A12" s="16">
        <v>3</v>
      </c>
      <c r="B12" s="17"/>
      <c r="C12" s="18" t="s">
        <v>21</v>
      </c>
      <c r="D12" s="19" t="s">
        <v>10</v>
      </c>
      <c r="E12" s="20">
        <v>2</v>
      </c>
      <c r="F12" s="21">
        <v>3951</v>
      </c>
      <c r="G12" s="21">
        <v>4115</v>
      </c>
      <c r="H12" s="21"/>
      <c r="I12" s="21">
        <v>3860</v>
      </c>
      <c r="J12" s="21"/>
      <c r="K12" s="21">
        <f t="shared" si="2"/>
        <v>3975.3333333333335</v>
      </c>
      <c r="L12" s="21">
        <f t="shared" si="3"/>
        <v>7950.666666666667</v>
      </c>
      <c r="M12" s="22">
        <f>SQRT(VAR(F12,G12,I12))</f>
        <v>129.22976953215283</v>
      </c>
      <c r="N12" s="23">
        <f t="shared" si="0"/>
        <v>3.2507907814561338E-2</v>
      </c>
      <c r="O12" s="24" t="str">
        <f t="shared" si="1"/>
        <v>однороден</v>
      </c>
    </row>
    <row r="13" spans="1:15" s="7" customFormat="1" x14ac:dyDescent="0.2">
      <c r="A13" s="16">
        <v>4</v>
      </c>
      <c r="B13" s="17"/>
      <c r="C13" s="18" t="s">
        <v>22</v>
      </c>
      <c r="D13" s="19" t="s">
        <v>10</v>
      </c>
      <c r="E13" s="20">
        <v>1</v>
      </c>
      <c r="F13" s="21">
        <v>3951</v>
      </c>
      <c r="G13" s="21">
        <v>4115</v>
      </c>
      <c r="H13" s="21"/>
      <c r="I13" s="21">
        <v>3780</v>
      </c>
      <c r="J13" s="21"/>
      <c r="K13" s="21">
        <f t="shared" si="2"/>
        <v>3948.6666666666665</v>
      </c>
      <c r="L13" s="21">
        <f t="shared" si="3"/>
        <v>3948.6666666666665</v>
      </c>
      <c r="M13" s="22">
        <f t="shared" si="4"/>
        <v>167.51218861125699</v>
      </c>
      <c r="N13" s="23">
        <f t="shared" si="0"/>
        <v>4.2422468836212306E-2</v>
      </c>
      <c r="O13" s="24" t="str">
        <f t="shared" si="1"/>
        <v>однороден</v>
      </c>
    </row>
    <row r="14" spans="1:15" s="7" customFormat="1" ht="33.75" customHeight="1" x14ac:dyDescent="0.2">
      <c r="A14" s="16">
        <v>5</v>
      </c>
      <c r="B14" s="17"/>
      <c r="C14" s="18" t="s">
        <v>23</v>
      </c>
      <c r="D14" s="19" t="s">
        <v>10</v>
      </c>
      <c r="E14" s="20">
        <v>1</v>
      </c>
      <c r="F14" s="21">
        <v>4131</v>
      </c>
      <c r="G14" s="21">
        <v>4115</v>
      </c>
      <c r="H14" s="21"/>
      <c r="I14" s="21">
        <v>4700</v>
      </c>
      <c r="J14" s="21"/>
      <c r="K14" s="21">
        <f t="shared" si="2"/>
        <v>4315.333333333333</v>
      </c>
      <c r="L14" s="21">
        <f t="shared" si="3"/>
        <v>4315.333333333333</v>
      </c>
      <c r="M14" s="22">
        <f t="shared" si="4"/>
        <v>333.22714975423793</v>
      </c>
      <c r="N14" s="23">
        <f t="shared" si="0"/>
        <v>7.7219330238120956E-2</v>
      </c>
      <c r="O14" s="24" t="str">
        <f t="shared" si="1"/>
        <v>однороден</v>
      </c>
    </row>
    <row r="15" spans="1:15" s="7" customFormat="1" ht="25.5" x14ac:dyDescent="0.2">
      <c r="A15" s="16">
        <v>6</v>
      </c>
      <c r="B15" s="17"/>
      <c r="C15" s="18" t="s">
        <v>24</v>
      </c>
      <c r="D15" s="19" t="s">
        <v>10</v>
      </c>
      <c r="E15" s="20">
        <v>2</v>
      </c>
      <c r="F15" s="21">
        <v>4131</v>
      </c>
      <c r="G15" s="21">
        <v>4115</v>
      </c>
      <c r="H15" s="21"/>
      <c r="I15" s="21">
        <v>4600</v>
      </c>
      <c r="J15" s="21"/>
      <c r="K15" s="21">
        <f t="shared" si="2"/>
        <v>4282</v>
      </c>
      <c r="L15" s="21">
        <f t="shared" si="3"/>
        <v>8564</v>
      </c>
      <c r="M15" s="22">
        <f t="shared" si="4"/>
        <v>275.51225018136671</v>
      </c>
      <c r="N15" s="23">
        <f t="shared" ref="N15:N22" si="5">M15/K15</f>
        <v>6.4341954736423804E-2</v>
      </c>
      <c r="O15" s="24" t="str">
        <f t="shared" ref="O15:O22" si="6">IF(N15&lt;33%,"однороден",IF(N15&gt;33%,"неоднороден"))</f>
        <v>однороден</v>
      </c>
    </row>
    <row r="16" spans="1:15" s="7" customFormat="1" ht="25.5" x14ac:dyDescent="0.2">
      <c r="A16" s="16">
        <v>7</v>
      </c>
      <c r="B16" s="17"/>
      <c r="C16" s="18" t="s">
        <v>25</v>
      </c>
      <c r="D16" s="19" t="s">
        <v>10</v>
      </c>
      <c r="E16" s="20">
        <v>1</v>
      </c>
      <c r="F16" s="21">
        <v>4632</v>
      </c>
      <c r="G16" s="21">
        <v>5998.4</v>
      </c>
      <c r="H16" s="21"/>
      <c r="I16" s="21">
        <v>5700</v>
      </c>
      <c r="J16" s="21"/>
      <c r="K16" s="21">
        <f t="shared" si="2"/>
        <v>5443.4666666666662</v>
      </c>
      <c r="L16" s="21">
        <f t="shared" si="3"/>
        <v>5443.4666666666662</v>
      </c>
      <c r="M16" s="22">
        <f t="shared" si="4"/>
        <v>718.41440223128711</v>
      </c>
      <c r="N16" s="23">
        <f t="shared" si="5"/>
        <v>0.13197736777383662</v>
      </c>
      <c r="O16" s="24" t="str">
        <f t="shared" si="6"/>
        <v>однороден</v>
      </c>
    </row>
    <row r="17" spans="1:15" s="7" customFormat="1" ht="25.5" x14ac:dyDescent="0.2">
      <c r="A17" s="16">
        <v>8</v>
      </c>
      <c r="B17" s="17"/>
      <c r="C17" s="18" t="s">
        <v>26</v>
      </c>
      <c r="D17" s="19" t="s">
        <v>10</v>
      </c>
      <c r="E17" s="20">
        <v>4</v>
      </c>
      <c r="F17" s="21">
        <v>7415</v>
      </c>
      <c r="G17" s="21">
        <v>7203.6</v>
      </c>
      <c r="H17" s="21"/>
      <c r="I17" s="21">
        <v>6750</v>
      </c>
      <c r="J17" s="21"/>
      <c r="K17" s="21">
        <f>(F17+G17+I17)/3</f>
        <v>7122.8666666666659</v>
      </c>
      <c r="L17" s="21">
        <f t="shared" si="3"/>
        <v>28491.466666666664</v>
      </c>
      <c r="M17" s="22">
        <f t="shared" si="4"/>
        <v>339.77147221821514</v>
      </c>
      <c r="N17" s="23">
        <f t="shared" si="5"/>
        <v>4.7701506727377815E-2</v>
      </c>
      <c r="O17" s="24" t="str">
        <f t="shared" si="6"/>
        <v>однороден</v>
      </c>
    </row>
    <row r="18" spans="1:15" s="7" customFormat="1" ht="25.5" x14ac:dyDescent="0.2">
      <c r="A18" s="16">
        <v>9</v>
      </c>
      <c r="B18" s="17"/>
      <c r="C18" s="18" t="s">
        <v>27</v>
      </c>
      <c r="D18" s="19" t="s">
        <v>10</v>
      </c>
      <c r="E18" s="20">
        <v>2</v>
      </c>
      <c r="F18" s="21">
        <v>6472</v>
      </c>
      <c r="G18" s="21">
        <v>6272.1</v>
      </c>
      <c r="H18" s="21"/>
      <c r="I18" s="21">
        <v>5950</v>
      </c>
      <c r="J18" s="21"/>
      <c r="K18" s="21">
        <f t="shared" si="2"/>
        <v>6231.3666666666659</v>
      </c>
      <c r="L18" s="21">
        <f t="shared" si="3"/>
        <v>12462.733333333332</v>
      </c>
      <c r="M18" s="22">
        <f t="shared" si="4"/>
        <v>263.37312568546804</v>
      </c>
      <c r="N18" s="23">
        <f t="shared" si="5"/>
        <v>4.226570827461093E-2</v>
      </c>
      <c r="O18" s="24" t="str">
        <f t="shared" si="6"/>
        <v>однороден</v>
      </c>
    </row>
    <row r="19" spans="1:15" s="7" customFormat="1" ht="44.25" customHeight="1" x14ac:dyDescent="0.2">
      <c r="A19" s="16">
        <v>10</v>
      </c>
      <c r="B19" s="17"/>
      <c r="C19" s="18" t="s">
        <v>28</v>
      </c>
      <c r="D19" s="19" t="s">
        <v>10</v>
      </c>
      <c r="E19" s="20">
        <v>2</v>
      </c>
      <c r="F19" s="21">
        <v>9127</v>
      </c>
      <c r="G19" s="21">
        <v>8806.7000000000007</v>
      </c>
      <c r="H19" s="21"/>
      <c r="I19" s="21">
        <v>8150</v>
      </c>
      <c r="J19" s="21"/>
      <c r="K19" s="21">
        <f t="shared" si="2"/>
        <v>8694.5666666666675</v>
      </c>
      <c r="L19" s="21">
        <f t="shared" si="3"/>
        <v>17389.133333333335</v>
      </c>
      <c r="M19" s="22">
        <f t="shared" si="4"/>
        <v>498.05889544644555</v>
      </c>
      <c r="N19" s="23">
        <f t="shared" si="5"/>
        <v>5.7283923919510517E-2</v>
      </c>
      <c r="O19" s="24" t="str">
        <f t="shared" si="6"/>
        <v>однороден</v>
      </c>
    </row>
    <row r="20" spans="1:15" s="7" customFormat="1" ht="42.75" customHeight="1" x14ac:dyDescent="0.2">
      <c r="A20" s="16">
        <v>11</v>
      </c>
      <c r="B20" s="17"/>
      <c r="C20" s="18" t="s">
        <v>29</v>
      </c>
      <c r="D20" s="19" t="s">
        <v>10</v>
      </c>
      <c r="E20" s="20">
        <v>1</v>
      </c>
      <c r="F20" s="21">
        <v>9761</v>
      </c>
      <c r="G20" s="21">
        <v>9434.6</v>
      </c>
      <c r="H20" s="21"/>
      <c r="I20" s="21">
        <v>8200</v>
      </c>
      <c r="J20" s="21"/>
      <c r="K20" s="21">
        <f t="shared" si="2"/>
        <v>9131.8666666666668</v>
      </c>
      <c r="L20" s="21">
        <f t="shared" si="3"/>
        <v>9131.8666666666668</v>
      </c>
      <c r="M20" s="22">
        <f t="shared" si="4"/>
        <v>823.35645581566519</v>
      </c>
      <c r="N20" s="23">
        <f t="shared" si="5"/>
        <v>9.016299578936017E-2</v>
      </c>
      <c r="O20" s="24" t="str">
        <f t="shared" si="6"/>
        <v>однороден</v>
      </c>
    </row>
    <row r="21" spans="1:15" s="7" customFormat="1" ht="42.75" customHeight="1" x14ac:dyDescent="0.2">
      <c r="A21" s="16">
        <v>12</v>
      </c>
      <c r="B21" s="17"/>
      <c r="C21" s="18" t="s">
        <v>30</v>
      </c>
      <c r="D21" s="19" t="s">
        <v>10</v>
      </c>
      <c r="E21" s="20">
        <v>1</v>
      </c>
      <c r="F21" s="21">
        <v>9298</v>
      </c>
      <c r="G21" s="21">
        <v>8974.6</v>
      </c>
      <c r="H21" s="21"/>
      <c r="I21" s="21">
        <v>7800</v>
      </c>
      <c r="J21" s="21"/>
      <c r="K21" s="21">
        <f t="shared" si="2"/>
        <v>8690.8666666666668</v>
      </c>
      <c r="L21" s="21">
        <f t="shared" si="3"/>
        <v>8690.8666666666668</v>
      </c>
      <c r="M21" s="22">
        <f t="shared" si="4"/>
        <v>788.27625445229125</v>
      </c>
      <c r="N21" s="23">
        <f t="shared" si="5"/>
        <v>9.0701685422891226E-2</v>
      </c>
      <c r="O21" s="24" t="str">
        <f t="shared" si="6"/>
        <v>однороден</v>
      </c>
    </row>
    <row r="22" spans="1:15" s="7" customFormat="1" ht="43.5" customHeight="1" x14ac:dyDescent="0.2">
      <c r="A22" s="16">
        <v>13</v>
      </c>
      <c r="B22" s="17"/>
      <c r="C22" s="18" t="s">
        <v>31</v>
      </c>
      <c r="D22" s="19" t="s">
        <v>10</v>
      </c>
      <c r="E22" s="20">
        <v>20</v>
      </c>
      <c r="F22" s="21">
        <v>75</v>
      </c>
      <c r="G22" s="21">
        <v>130</v>
      </c>
      <c r="H22" s="21"/>
      <c r="I22" s="21">
        <v>80</v>
      </c>
      <c r="J22" s="21"/>
      <c r="K22" s="21">
        <f t="shared" si="2"/>
        <v>95</v>
      </c>
      <c r="L22" s="21">
        <f t="shared" si="3"/>
        <v>1900</v>
      </c>
      <c r="M22" s="22">
        <f t="shared" si="4"/>
        <v>30.413812651491099</v>
      </c>
      <c r="N22" s="23">
        <f t="shared" si="5"/>
        <v>0.32014539633148525</v>
      </c>
      <c r="O22" s="24" t="str">
        <f t="shared" si="6"/>
        <v>однороден</v>
      </c>
    </row>
    <row r="23" spans="1:15" ht="21.75" customHeight="1" x14ac:dyDescent="0.25">
      <c r="A23" s="25"/>
      <c r="B23" s="25" t="s">
        <v>11</v>
      </c>
      <c r="C23" s="25"/>
      <c r="D23" s="25"/>
      <c r="E23" s="25"/>
      <c r="F23" s="26"/>
      <c r="G23" s="27"/>
      <c r="H23" s="27"/>
      <c r="I23" s="27"/>
      <c r="J23" s="28"/>
      <c r="K23" s="28"/>
      <c r="L23" s="27">
        <f>SUM(L10:L22)</f>
        <v>167464.86666666667</v>
      </c>
      <c r="M23" s="28"/>
      <c r="N23" s="28"/>
      <c r="O23" s="28"/>
    </row>
    <row r="24" spans="1:15" ht="15.75" x14ac:dyDescent="0.25">
      <c r="A24" s="34" t="s">
        <v>35</v>
      </c>
      <c r="B24" s="34"/>
      <c r="C24" s="34"/>
      <c r="D24" s="34"/>
      <c r="E24" s="34"/>
      <c r="F24" s="8">
        <f>L23</f>
        <v>167464.86666666667</v>
      </c>
      <c r="G24" s="4"/>
      <c r="H24" s="4"/>
      <c r="I24" s="4"/>
      <c r="J24" s="3"/>
      <c r="K24" s="3"/>
      <c r="L24" s="3"/>
      <c r="M24" s="3"/>
      <c r="N24" s="3"/>
      <c r="O24" s="3"/>
    </row>
    <row r="25" spans="1:15" ht="15.75" x14ac:dyDescent="0.25">
      <c r="A25" s="35"/>
      <c r="B25" s="35"/>
      <c r="C25" s="35"/>
      <c r="D25" s="35"/>
      <c r="E25" s="35"/>
      <c r="F25" s="35"/>
      <c r="G25" s="5"/>
      <c r="H25" s="5"/>
      <c r="I25" s="5"/>
      <c r="J25" s="36"/>
      <c r="K25" s="36"/>
      <c r="L25" s="6"/>
      <c r="M25" s="6"/>
      <c r="N25" s="6"/>
      <c r="O25" s="6"/>
    </row>
    <row r="26" spans="1:15" ht="15.75" x14ac:dyDescent="0.25">
      <c r="C26" s="6"/>
      <c r="D26" s="10"/>
      <c r="E26" s="11"/>
      <c r="F26" s="11"/>
      <c r="G26" s="6"/>
      <c r="H26" s="6"/>
      <c r="I26" s="6"/>
    </row>
    <row r="27" spans="1:15" ht="15.75" x14ac:dyDescent="0.25">
      <c r="C27" s="6"/>
      <c r="D27" s="10"/>
      <c r="E27" s="11"/>
      <c r="F27" s="11"/>
      <c r="G27" s="6"/>
      <c r="H27" s="6"/>
      <c r="I27" s="6"/>
    </row>
    <row r="28" spans="1:15" ht="15.75" x14ac:dyDescent="0.25">
      <c r="C28" s="12"/>
      <c r="D28" s="37"/>
      <c r="E28" s="37"/>
      <c r="F28" s="11"/>
      <c r="G28" s="6"/>
      <c r="H28" s="6"/>
      <c r="I28" s="6"/>
    </row>
    <row r="29" spans="1:15" ht="15.75" x14ac:dyDescent="0.25">
      <c r="A29" s="13"/>
      <c r="B29" s="13"/>
      <c r="C29" s="6"/>
      <c r="D29" s="10"/>
      <c r="E29" s="38"/>
      <c r="F29" s="38"/>
      <c r="G29" s="6"/>
      <c r="H29" s="6"/>
      <c r="I29" s="6"/>
    </row>
    <row r="30" spans="1:15" ht="37.5" customHeight="1" x14ac:dyDescent="0.25">
      <c r="C30" s="6"/>
      <c r="D30" s="10"/>
      <c r="E30" s="31"/>
      <c r="F30" s="31"/>
      <c r="G30" s="6"/>
      <c r="H30" s="6"/>
      <c r="I30" s="6"/>
    </row>
    <row r="31" spans="1:15" ht="15.75" x14ac:dyDescent="0.25">
      <c r="A31" s="13"/>
      <c r="B31" s="13"/>
      <c r="C31" s="32"/>
      <c r="D31" s="15"/>
      <c r="E31" s="15"/>
      <c r="F31" s="11"/>
      <c r="G31" s="13"/>
      <c r="H31" s="13"/>
      <c r="I31" s="13"/>
    </row>
    <row r="32" spans="1:15" ht="15.75" x14ac:dyDescent="0.25">
      <c r="A32" s="13"/>
      <c r="B32" s="13"/>
      <c r="C32" s="32"/>
      <c r="D32" s="33"/>
      <c r="E32" s="33"/>
      <c r="F32" s="14"/>
      <c r="G32" s="13"/>
      <c r="H32" s="13"/>
      <c r="I32" s="13"/>
    </row>
  </sheetData>
  <mergeCells count="21">
    <mergeCell ref="N8:N9"/>
    <mergeCell ref="O8:O9"/>
    <mergeCell ref="A2:O5"/>
    <mergeCell ref="D6:O6"/>
    <mergeCell ref="A7:A9"/>
    <mergeCell ref="C7:C9"/>
    <mergeCell ref="D7:D9"/>
    <mergeCell ref="E7:E9"/>
    <mergeCell ref="F7:J7"/>
    <mergeCell ref="K7:O7"/>
    <mergeCell ref="B7:B9"/>
    <mergeCell ref="J25:K25"/>
    <mergeCell ref="D28:E28"/>
    <mergeCell ref="E29:F29"/>
    <mergeCell ref="K8:L8"/>
    <mergeCell ref="M8:M9"/>
    <mergeCell ref="E30:F30"/>
    <mergeCell ref="C31:C32"/>
    <mergeCell ref="D32:E32"/>
    <mergeCell ref="A24:E24"/>
    <mergeCell ref="A25:F2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Svobodina SU</dc:creator>
  <cp:lastModifiedBy>Екатерина</cp:lastModifiedBy>
  <cp:lastPrinted>2026-08-06T08:34:52Z</cp:lastPrinted>
  <dcterms:created xsi:type="dcterms:W3CDTF">2024-09-11T19:24:16Z</dcterms:created>
  <dcterms:modified xsi:type="dcterms:W3CDTF">2026-08-07T06:43:31Z</dcterms:modified>
</cp:coreProperties>
</file>