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225"/>
  </bookViews>
  <sheets>
    <sheet name="АУКЦИОН" sheetId="1" r:id="rId1"/>
  </sheets>
  <definedNames>
    <definedName name="_xlnm.Print_Titles" localSheetId="0">АУКЦИОН!$6:$7</definedName>
    <definedName name="_xlnm.Print_Area" localSheetId="0">АУКЦИОН!$A$1:$O$15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F10" i="1"/>
  <c r="G10" i="1"/>
  <c r="O9" i="1"/>
  <c r="M9" i="1" l="1"/>
  <c r="J9" i="1" l="1"/>
  <c r="K9" i="1" l="1"/>
  <c r="L9" i="1" s="1"/>
  <c r="O10" i="1"/>
</calcChain>
</file>

<file path=xl/sharedStrings.xml><?xml version="1.0" encoding="utf-8"?>
<sst xmlns="http://schemas.openxmlformats.org/spreadsheetml/2006/main" count="29" uniqueCount="29">
  <si>
    <t>№ п/п</t>
  </si>
  <si>
    <t>Ед. изм</t>
  </si>
  <si>
    <t>Кол-во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</si>
  <si>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</si>
  <si>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</si>
  <si>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</si>
  <si>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</si>
  <si>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t>-</t>
  </si>
  <si>
    <t xml:space="preserve">  </t>
  </si>
  <si>
    <t xml:space="preserve">Однородность совокупности значений выявленных цен, используемых в расчете Н(М)ЦК </t>
  </si>
  <si>
    <r>
      <rPr>
        <b/>
        <sz val="8"/>
        <rFont val="Times New Roman"/>
        <family val="1"/>
        <charset val="204"/>
      </rPr>
      <t>Расчет Н(М)ЦК по формуле</t>
    </r>
    <r>
      <rPr>
        <sz val="8"/>
        <rFont val="Times New Roman"/>
        <family val="1"/>
        <charset val="204"/>
      </rPr>
      <t xml:space="preserve">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</si>
  <si>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Коммерческие предложения (общедоступная информация изучения рынка) (руб./ед.изм.)</t>
  </si>
  <si>
    <t>Наименование товара</t>
  </si>
  <si>
    <t>Информация с сайта</t>
  </si>
  <si>
    <t xml:space="preserve">Цена за единицу </t>
  </si>
  <si>
    <t>Код ОКПД2 / КТРУ</t>
  </si>
  <si>
    <t>Обоснование начальной (максимальной) цены договора</t>
  </si>
  <si>
    <t>Используемый метод определения НМЦД : метод сопоставимых рыночных цен (анализ рынка)</t>
  </si>
  <si>
    <t xml:space="preserve">* При определении Н(М)ЦД контракта Заказчиком применяется раздел 3 Главы II Положения о закупке товаров, работ, услуг для нужд ФГБОУ ВО «РГУТИС. </t>
  </si>
  <si>
    <t>Н(М)ЦД  определяемая методом сопоставимых рыночных цен (анализа рынка)*</t>
  </si>
  <si>
    <t>НМЦД</t>
  </si>
  <si>
    <t xml:space="preserve">Труба стальная
</t>
  </si>
  <si>
    <t>24.20.13.190</t>
  </si>
  <si>
    <t>м</t>
  </si>
  <si>
    <t xml:space="preserve">КП № 1                                (вх. № 825/КП от 11.06.2026)
</t>
  </si>
  <si>
    <t xml:space="preserve">КП № 1                                (вх. № 826/КП от 11.06.2026)
</t>
  </si>
  <si>
    <t xml:space="preserve">"Частью 2 статьи 22 Федерального закона № 44 –ФЗ «О контрактной системе в сфере закупок товаров, работ, услуг для обеспечения государственных и муниципальных нужд» (далее – Федеральный закон № 44-ФЗ) предусмотрено, что метод сопоставимых рыночных цен (анализа рынка) заключается в установлении начальной (максимальной) цены контракта, цены контракта, заключаемого с единственным поставщиком (подрядчиком, исполнителем), на основании информации о рыночных ценах идентичных товаров, работ, услуг, планируемых к закупкам, или при их отсутствии однородных товаров, работ, услуг.
Частью 6 статьи 22 Федерального закона № 44 –ФЗ установлено, что 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исполнителем).
Согласно части 25 статьи 22 Федерального закона № 44-ФЗ для целей осуществления закупок товаров, работ, услуг, в отношении которых установлены предусмотренные пунктом 1 части 2 статьи 14 Федерального закона № 44-ФЗ запрет, ограничение или преимущество, Правительство Российской Федерации устанавливает особенности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в том числе товаров, поставляемых при выполнении закупаемых работ, оказании закупаемых услуг, начальной цены единицы работы, услуги (далее- НМЦК) на основе функциональных, технических и качественных характеристик, эксплуатационных характеристик товаров российского происхождения, работ, услуг, соответственно выполняемых, оказываемых российскими лицами.
Так, подпунктом «в» пункта 7 постановления Правительства Российской Федерации от 23.12.2024 г. N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(далее – ПП РФ № 1875) при определении НМЦК для осуществления закупки, объект закупки которой включает товары, указанные в приложении N 1 и (или) приложении N 2 ПП РФ № 1875 установлено, что при определении идентичности и однородности товаров подлежат учету исключительно товары, происходящие из государств - членов ЕАЭС.
В соответствии с частью 1.1 статьи 33 Федерального закона № 44 – ФЗ при описании являющегося объектом закупки товара, в отношении которого установлены предусмотренные пунктом 1 части 2 статьи 14 Федерального закона № 44 – ФЗ запрет, ограничение или преимущество, указываются характеристики товара российского происхождения.
В связи с тем, что в реестре российской промышленной продукции отсутствует товар с характеристиками, соответствующими потребности Заказчика, Заказчиком в описании объекта закупки использовались характеристики товара, потребность в котором имеется у Заказчика и который отсутствует в реестре российской промышленной продукции. (Уведомление об отсутствии закупаемого товара в реестре российской промышленной продукции № 1875/2/2026-06-17/654330 (приложение № 1 к описанию объекта закупки))
В связи с отсутствием реестровой записи в реестре российской промышленной продукции по объекту закупки, Заказчик использует иной метод определения НМЦК."             
</t>
  </si>
  <si>
    <t xml:space="preserve">на поставку трубы стальной для нужд ФГБОУ ВО «РГУТИС» </t>
  </si>
  <si>
    <t xml:space="preserve">В соответствии с ч. 2 ст. 72, ст.158, 162 Бюджетного Кодекса РФ, Приказом Министерства финансов Российской Федерации от 31.08.2018 № 186н "О требованиях к составлению и утверждению плана финансово-хозяйственной деятельности государственного (муниципального) учреждения",  Планом финансово-хозяйственной деятельности учреждения, начальная (максимальная) цена договора составит 31 380,00 руб.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</si>
</sst>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18" x14ac:knownFonts="1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color rgb="FF7030A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Font="1"/>
    <xf numFmtId="0" fontId="11" fillId="0" borderId="0" xfId="0" applyFont="1" applyAlignment="1">
      <alignment horizontal="center" vertical="top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2" fontId="5" fillId="0" borderId="0" xfId="0" applyNumberFormat="1" applyFont="1" applyAlignment="1">
      <alignment vertical="center"/>
    </xf>
    <xf numFmtId="0" fontId="9" fillId="0" borderId="0" xfId="0" applyFont="1" applyAlignment="1">
      <alignment horizontal="left" wrapText="1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0" xfId="0" applyFont="1"/>
    <xf numFmtId="0" fontId="11" fillId="0" borderId="0" xfId="0" applyFont="1" applyAlignment="1" applyProtection="1">
      <alignment wrapText="1"/>
      <protection locked="0"/>
    </xf>
    <xf numFmtId="165" fontId="11" fillId="0" borderId="0" xfId="0" applyNumberFormat="1" applyFont="1" applyFill="1" applyAlignment="1" applyProtection="1">
      <alignment horizontal="center" vertical="center"/>
      <protection locked="0"/>
    </xf>
    <xf numFmtId="0" fontId="12" fillId="0" borderId="0" xfId="0" applyFont="1" applyFill="1" applyAlignment="1" applyProtection="1">
      <alignment vertical="center"/>
      <protection locked="0"/>
    </xf>
    <xf numFmtId="0" fontId="13" fillId="0" borderId="0" xfId="0" applyFont="1"/>
    <xf numFmtId="0" fontId="2" fillId="0" borderId="0" xfId="0" applyFont="1" applyFill="1" applyAlignment="1" applyProtection="1">
      <alignment vertical="center"/>
      <protection locked="0"/>
    </xf>
    <xf numFmtId="0" fontId="13" fillId="0" borderId="0" xfId="0" applyFont="1" applyAlignment="1">
      <alignment horizontal="left"/>
    </xf>
    <xf numFmtId="0" fontId="11" fillId="0" borderId="0" xfId="0" applyFont="1" applyAlignment="1">
      <alignment horizontal="center" vertical="top" wrapText="1"/>
    </xf>
    <xf numFmtId="0" fontId="13" fillId="0" borderId="0" xfId="0" applyFont="1" applyAlignment="1">
      <alignment horizontal="right"/>
    </xf>
    <xf numFmtId="0" fontId="10" fillId="0" borderId="3" xfId="0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0" fillId="0" borderId="6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4" fontId="17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top"/>
    </xf>
    <xf numFmtId="2" fontId="5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15" fillId="0" borderId="4" xfId="0" applyFont="1" applyFill="1" applyBorder="1" applyAlignment="1">
      <alignment horizontal="center" vertical="top" wrapText="1"/>
    </xf>
    <xf numFmtId="0" fontId="15" fillId="0" borderId="6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2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justify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textRotation="90" wrapText="1"/>
    </xf>
    <xf numFmtId="0" fontId="5" fillId="0" borderId="6" xfId="0" applyFont="1" applyFill="1" applyBorder="1" applyAlignment="1">
      <alignment horizontal="center" vertical="center" textRotation="90" wrapText="1"/>
    </xf>
    <xf numFmtId="0" fontId="6" fillId="0" borderId="4" xfId="0" applyFont="1" applyFill="1" applyBorder="1" applyAlignment="1">
      <alignment horizontal="center" vertical="center" textRotation="90" wrapText="1"/>
    </xf>
    <xf numFmtId="0" fontId="6" fillId="0" borderId="7" xfId="0" applyFont="1" applyFill="1" applyBorder="1" applyAlignment="1">
      <alignment horizontal="center" vertical="center" textRotation="90" wrapText="1"/>
    </xf>
    <xf numFmtId="0" fontId="6" fillId="0" borderId="6" xfId="0" applyFont="1" applyFill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 vertical="top" wrapText="1"/>
    </xf>
    <xf numFmtId="4" fontId="5" fillId="2" borderId="8" xfId="0" applyNumberFormat="1" applyFont="1" applyFill="1" applyBorder="1" applyAlignment="1">
      <alignment horizontal="center" vertical="center"/>
    </xf>
    <xf numFmtId="2" fontId="10" fillId="0" borderId="3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/>
    </xf>
    <xf numFmtId="2" fontId="5" fillId="0" borderId="3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Border="1" applyAlignment="1">
      <alignment horizontal="left" vertical="center" wrapText="1"/>
    </xf>
    <xf numFmtId="4" fontId="9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952500</xdr:rowOff>
    </xdr:from>
    <xdr:to>
      <xdr:col>12</xdr:col>
      <xdr:colOff>0</xdr:colOff>
      <xdr:row>6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420100" y="330517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923925</xdr:rowOff>
    </xdr:from>
    <xdr:to>
      <xdr:col>10</xdr:col>
      <xdr:colOff>1019175</xdr:colOff>
      <xdr:row>6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391400" y="32766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111371</xdr:colOff>
      <xdr:row>7</xdr:row>
      <xdr:rowOff>9526</xdr:rowOff>
    </xdr:from>
    <xdr:to>
      <xdr:col>12</xdr:col>
      <xdr:colOff>1450097</xdr:colOff>
      <xdr:row>7</xdr:row>
      <xdr:rowOff>329712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947640" y="3138122"/>
          <a:ext cx="1338726" cy="3201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390525</xdr:colOff>
      <xdr:row>6</xdr:row>
      <xdr:rowOff>1076325</xdr:rowOff>
    </xdr:from>
    <xdr:to>
      <xdr:col>12</xdr:col>
      <xdr:colOff>542925</xdr:colOff>
      <xdr:row>6</xdr:row>
      <xdr:rowOff>1304925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191625" y="29908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21"/>
  <sheetViews>
    <sheetView tabSelected="1" zoomScale="80" zoomScaleNormal="80" zoomScaleSheetLayoutView="100" workbookViewId="0">
      <selection activeCell="AC13" sqref="AC13"/>
    </sheetView>
  </sheetViews>
  <sheetFormatPr defaultRowHeight="12.75" x14ac:dyDescent="0.2"/>
  <cols>
    <col min="1" max="1" width="5" style="4" customWidth="1"/>
    <col min="2" max="2" width="46.28515625" style="4" customWidth="1"/>
    <col min="3" max="3" width="25" style="4" customWidth="1"/>
    <col min="4" max="4" width="8.28515625" style="4" customWidth="1"/>
    <col min="5" max="5" width="8.140625" style="4" customWidth="1"/>
    <col min="6" max="7" width="12.85546875" style="4" customWidth="1"/>
    <col min="8" max="8" width="13.42578125" style="4" customWidth="1"/>
    <col min="9" max="9" width="4.7109375" style="4" customWidth="1"/>
    <col min="10" max="10" width="11.5703125" style="4" customWidth="1"/>
    <col min="11" max="11" width="15.42578125" style="4" customWidth="1"/>
    <col min="12" max="12" width="14.28515625" style="4" customWidth="1"/>
    <col min="13" max="13" width="22" style="4" customWidth="1"/>
    <col min="14" max="14" width="13.7109375" style="4" customWidth="1"/>
    <col min="15" max="15" width="16.28515625" style="4" customWidth="1"/>
    <col min="16" max="16" width="16.7109375" style="4" customWidth="1"/>
    <col min="17" max="16384" width="9.140625" style="4"/>
  </cols>
  <sheetData>
    <row r="1" spans="1:16" s="1" customFormat="1" ht="20.25" customHeight="1" x14ac:dyDescent="0.3">
      <c r="A1" s="30" t="s">
        <v>16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6" s="1" customFormat="1" ht="15" customHeight="1" x14ac:dyDescent="0.3">
      <c r="A2" s="31" t="s">
        <v>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6" s="1" customFormat="1" ht="9.75" customHeight="1" x14ac:dyDescent="0.3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6" s="1" customFormat="1" ht="9.7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6" s="1" customFormat="1" ht="19.5" customHeight="1" x14ac:dyDescent="0.3">
      <c r="A5" s="3"/>
      <c r="B5" s="41" t="s">
        <v>17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</row>
    <row r="6" spans="1:16" ht="38.25" customHeight="1" x14ac:dyDescent="0.2">
      <c r="A6" s="38" t="s">
        <v>0</v>
      </c>
      <c r="B6" s="45" t="s">
        <v>12</v>
      </c>
      <c r="C6" s="38" t="s">
        <v>15</v>
      </c>
      <c r="D6" s="45" t="s">
        <v>1</v>
      </c>
      <c r="E6" s="45" t="s">
        <v>2</v>
      </c>
      <c r="F6" s="32" t="s">
        <v>11</v>
      </c>
      <c r="G6" s="33"/>
      <c r="H6" s="33"/>
      <c r="I6" s="48" t="s">
        <v>3</v>
      </c>
      <c r="J6" s="42" t="s">
        <v>9</v>
      </c>
      <c r="K6" s="42"/>
      <c r="L6" s="42"/>
      <c r="M6" s="43" t="s">
        <v>19</v>
      </c>
      <c r="N6" s="43"/>
      <c r="O6" s="43"/>
    </row>
    <row r="7" spans="1:16" ht="104.25" customHeight="1" x14ac:dyDescent="0.2">
      <c r="A7" s="39"/>
      <c r="B7" s="45"/>
      <c r="C7" s="39"/>
      <c r="D7" s="45"/>
      <c r="E7" s="45"/>
      <c r="F7" s="46" t="s">
        <v>24</v>
      </c>
      <c r="G7" s="46" t="s">
        <v>25</v>
      </c>
      <c r="H7" s="46" t="s">
        <v>13</v>
      </c>
      <c r="I7" s="49"/>
      <c r="J7" s="34" t="s">
        <v>4</v>
      </c>
      <c r="K7" s="34" t="s">
        <v>5</v>
      </c>
      <c r="L7" s="34" t="s">
        <v>6</v>
      </c>
      <c r="M7" s="36" t="s">
        <v>10</v>
      </c>
      <c r="N7" s="51" t="s">
        <v>14</v>
      </c>
      <c r="O7" s="51" t="s">
        <v>20</v>
      </c>
    </row>
    <row r="8" spans="1:16" ht="39" customHeight="1" x14ac:dyDescent="0.2">
      <c r="A8" s="40"/>
      <c r="B8" s="45"/>
      <c r="C8" s="40"/>
      <c r="D8" s="45"/>
      <c r="E8" s="45"/>
      <c r="F8" s="47"/>
      <c r="G8" s="47"/>
      <c r="H8" s="47"/>
      <c r="I8" s="50"/>
      <c r="J8" s="35"/>
      <c r="K8" s="35"/>
      <c r="L8" s="35"/>
      <c r="M8" s="37"/>
      <c r="N8" s="51"/>
      <c r="O8" s="51"/>
    </row>
    <row r="9" spans="1:16" s="18" customFormat="1" ht="68.25" customHeight="1" thickBot="1" x14ac:dyDescent="0.3">
      <c r="A9" s="20">
        <v>1</v>
      </c>
      <c r="B9" s="25" t="s">
        <v>21</v>
      </c>
      <c r="C9" s="25" t="s">
        <v>22</v>
      </c>
      <c r="D9" s="24" t="s">
        <v>23</v>
      </c>
      <c r="E9" s="25">
        <v>60</v>
      </c>
      <c r="F9" s="21">
        <v>552.5</v>
      </c>
      <c r="G9" s="22">
        <v>523</v>
      </c>
      <c r="H9" s="21">
        <v>575</v>
      </c>
      <c r="I9" s="21" t="s">
        <v>7</v>
      </c>
      <c r="J9" s="21">
        <f t="shared" ref="J9" si="0">AVERAGE(F9:H9)</f>
        <v>550.16666666666663</v>
      </c>
      <c r="K9" s="22">
        <f t="shared" ref="K9" si="1">SQRT(((SUM((POWER(G9-J9,2)),(POWER(F9-J9,2)),(POWER(H9-J9,2)))/(3-1))))</f>
        <v>26.078407415586813</v>
      </c>
      <c r="L9" s="21">
        <f t="shared" ref="L9" si="2">K9/J9*100</f>
        <v>4.7400922294311085</v>
      </c>
      <c r="M9" s="21">
        <f>((E9/3)*(SUM(F9:H9)))</f>
        <v>33010</v>
      </c>
      <c r="N9" s="21">
        <v>550.16999999999996</v>
      </c>
      <c r="O9" s="21">
        <f>N9*E9</f>
        <v>33010.199999999997</v>
      </c>
      <c r="P9" s="26"/>
    </row>
    <row r="10" spans="1:16" s="5" customFormat="1" ht="20.100000000000001" customHeight="1" thickBot="1" x14ac:dyDescent="0.3">
      <c r="A10" s="20"/>
      <c r="B10" s="55"/>
      <c r="C10" s="55"/>
      <c r="D10" s="20"/>
      <c r="E10" s="20"/>
      <c r="F10" s="58">
        <f>E9*F9</f>
        <v>33150</v>
      </c>
      <c r="G10" s="59">
        <f>E9*G9</f>
        <v>31380</v>
      </c>
      <c r="H10" s="58">
        <f>E9*H9</f>
        <v>34500</v>
      </c>
      <c r="I10" s="53"/>
      <c r="J10" s="56"/>
      <c r="K10" s="57"/>
      <c r="L10" s="57"/>
      <c r="M10" s="54"/>
      <c r="N10" s="56"/>
      <c r="O10" s="52">
        <f>SUM(O9:O9)</f>
        <v>33010.199999999997</v>
      </c>
      <c r="P10" s="27"/>
    </row>
    <row r="11" spans="1:16" s="6" customFormat="1" ht="15.75" x14ac:dyDescent="0.25">
      <c r="B11" s="7"/>
      <c r="C11" s="7"/>
      <c r="D11" s="7"/>
      <c r="E11" s="7"/>
      <c r="F11" s="7"/>
      <c r="G11" s="7"/>
      <c r="H11" s="7"/>
      <c r="I11" s="7"/>
      <c r="K11" s="7"/>
      <c r="L11" s="7"/>
      <c r="M11" s="23" t="s">
        <v>8</v>
      </c>
      <c r="N11" s="23"/>
      <c r="O11" s="28"/>
      <c r="P11" s="29"/>
    </row>
    <row r="12" spans="1:16" s="6" customFormat="1" ht="51" customHeight="1" x14ac:dyDescent="0.25">
      <c r="A12" s="62" t="s">
        <v>28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</row>
    <row r="13" spans="1:16" s="6" customFormat="1" ht="258.75" customHeight="1" x14ac:dyDescent="0.25">
      <c r="A13" s="60" t="s">
        <v>26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</row>
    <row r="14" spans="1:16" s="6" customFormat="1" ht="11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8"/>
    </row>
    <row r="15" spans="1:16" ht="27" customHeight="1" x14ac:dyDescent="0.2">
      <c r="A15" s="44" t="s">
        <v>18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</row>
    <row r="16" spans="1:16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s="14" customFormat="1" ht="15.75" x14ac:dyDescent="0.25">
      <c r="A18" s="10"/>
      <c r="B18" s="10"/>
      <c r="C18" s="10"/>
      <c r="D18" s="10"/>
      <c r="E18" s="11"/>
      <c r="F18" s="12"/>
      <c r="G18" s="13"/>
      <c r="H18" s="13"/>
    </row>
    <row r="19" spans="1:15" s="16" customFormat="1" ht="18.75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spans="1:15" s="16" customFormat="1" ht="18.75" x14ac:dyDescent="0.3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</row>
    <row r="21" spans="1:15" s="1" customFormat="1" ht="18.75" x14ac:dyDescent="0.3">
      <c r="A21" s="15"/>
      <c r="B21" s="15"/>
      <c r="C21" s="15"/>
      <c r="D21" s="15"/>
      <c r="E21" s="17"/>
      <c r="F21" s="17"/>
      <c r="G21" s="17"/>
      <c r="H21" s="17"/>
      <c r="I21" s="17"/>
      <c r="J21" s="17"/>
      <c r="K21" s="17"/>
      <c r="O21" s="19"/>
    </row>
  </sheetData>
  <mergeCells count="25">
    <mergeCell ref="A15:O15"/>
    <mergeCell ref="A12:O12"/>
    <mergeCell ref="A6:A8"/>
    <mergeCell ref="B6:B8"/>
    <mergeCell ref="D6:D8"/>
    <mergeCell ref="E6:E8"/>
    <mergeCell ref="F7:F8"/>
    <mergeCell ref="G7:G8"/>
    <mergeCell ref="H7:H8"/>
    <mergeCell ref="I6:I8"/>
    <mergeCell ref="J7:J8"/>
    <mergeCell ref="N7:N8"/>
    <mergeCell ref="O7:O8"/>
    <mergeCell ref="A13:O13"/>
    <mergeCell ref="A1:O1"/>
    <mergeCell ref="A2:O2"/>
    <mergeCell ref="F6:H6"/>
    <mergeCell ref="A3:O3"/>
    <mergeCell ref="K7:K8"/>
    <mergeCell ref="L7:L8"/>
    <mergeCell ref="M7:M8"/>
    <mergeCell ref="C6:C8"/>
    <mergeCell ref="B5:O5"/>
    <mergeCell ref="J6:L6"/>
    <mergeCell ref="M6:O6"/>
  </mergeCells>
  <pageMargins left="0.19685039370078741" right="0.19685039370078741" top="1.1811023622047245" bottom="0.39370078740157483" header="0.23622047244094491" footer="0.23622047244094491"/>
  <pageSetup paperSize="9" scale="75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АУКЦИОН</vt:lpstr>
      <vt:lpstr>АУКЦИОН!Заголовки_для_печати</vt:lpstr>
      <vt:lpstr>АУКЦИОН!Область_печати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Гаврилова Н.А</dc:creator>
  <cp:lastModifiedBy>Гордиевская Ольга Михайловна</cp:lastModifiedBy>
  <cp:lastPrinted>2025-04-16T09:39:40Z</cp:lastPrinted>
  <dcterms:created xsi:type="dcterms:W3CDTF">2022-03-03T07:31:44Z</dcterms:created>
  <dcterms:modified xsi:type="dcterms:W3CDTF">2026-08-14T11:04:21Z</dcterms:modified>
</cp:coreProperties>
</file>