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I4" i="1"/>
  <c r="I5" s="1"/>
  <c r="G4"/>
  <c r="J4" s="1"/>
  <c r="K4" s="1"/>
  <c r="J15" i="2"/>
  <c r="K15" s="1"/>
  <c r="I15"/>
  <c r="G15"/>
  <c r="I14"/>
  <c r="G14"/>
  <c r="J14" s="1"/>
  <c r="K14" s="1"/>
  <c r="I13"/>
  <c r="G13"/>
  <c r="J13" s="1"/>
  <c r="K13" s="1"/>
  <c r="I12"/>
  <c r="G12"/>
  <c r="J12" s="1"/>
  <c r="K12" s="1"/>
  <c r="I11"/>
  <c r="G11"/>
  <c r="J11" s="1"/>
  <c r="K11" s="1"/>
  <c r="I10"/>
  <c r="G10"/>
  <c r="J10" s="1"/>
  <c r="K10" s="1"/>
  <c r="J9"/>
  <c r="K9" s="1"/>
  <c r="I9"/>
  <c r="G9"/>
  <c r="I8"/>
  <c r="G8"/>
  <c r="J8" s="1"/>
  <c r="K8" s="1"/>
  <c r="I7"/>
  <c r="G7"/>
  <c r="J7" s="1"/>
  <c r="K7" s="1"/>
  <c r="I6"/>
  <c r="G6"/>
  <c r="J6" s="1"/>
  <c r="K6" s="1"/>
  <c r="I5"/>
  <c r="G5"/>
  <c r="J5" s="1"/>
  <c r="K5" s="1"/>
  <c r="I4"/>
  <c r="G4"/>
  <c r="J4" s="1"/>
  <c r="K4" s="1"/>
  <c r="I16" l="1"/>
</calcChain>
</file>

<file path=xl/sharedStrings.xml><?xml version="1.0" encoding="utf-8"?>
<sst xmlns="http://schemas.openxmlformats.org/spreadsheetml/2006/main" count="43" uniqueCount="31">
  <si>
    <t xml:space="preserve"> РАСЧЕТ НАЧАЛЬНОЙ (МАКСИМАЛЬНОЙ) ЦЕНЫ ДОГОВОРА </t>
  </si>
  <si>
    <t>№</t>
  </si>
  <si>
    <t>Наименование</t>
  </si>
  <si>
    <t xml:space="preserve">Кол-во </t>
  </si>
  <si>
    <t>Поставщик 1</t>
  </si>
  <si>
    <t>Поставщик 2</t>
  </si>
  <si>
    <t>Поставщик 3</t>
  </si>
  <si>
    <t>Ср.знач.цены c формулой, руб.</t>
  </si>
  <si>
    <t>Ср.знач.цены, руб.</t>
  </si>
  <si>
    <t>Cумма, руб.</t>
  </si>
  <si>
    <t>Среднее квадратичное отклонение</t>
  </si>
  <si>
    <t>Коэффициент вариации (не более 33%)</t>
  </si>
  <si>
    <t>ИТОГО:</t>
  </si>
  <si>
    <t>Подготовил: кладовщик__________________________ Н.А. Пелымских</t>
  </si>
  <si>
    <t xml:space="preserve">на поставку мебели </t>
  </si>
  <si>
    <t>Тумба подкатная SitaraSI-91 Древесина белая450*500*570мм</t>
  </si>
  <si>
    <t>Шкаф для одежды SitaraSI – 731 Древесина белая 750*594*1969мм</t>
  </si>
  <si>
    <t>Двери низкие SitaraSI – 010 Древесина белая 738*16*766мм</t>
  </si>
  <si>
    <t>Стеллаж высокий широкий SitaraSI – 67 Древесина белая 750*424*1969мм</t>
  </si>
  <si>
    <t>Стол письменный SitaraSI – 14 Древесина белая 1350*670*745мм</t>
  </si>
  <si>
    <t>Стеллаж низкий широкий SitaraSI-65 Древесина белая 750*424*817мм</t>
  </si>
  <si>
    <r>
      <t>Начальная (максимальная) цена договора составляет:</t>
    </r>
    <r>
      <rPr>
        <b/>
        <sz val="9"/>
        <color theme="1"/>
        <rFont val="Times New Roman"/>
        <family val="1"/>
        <charset val="204"/>
      </rPr>
      <t xml:space="preserve"> 174355,07 </t>
    </r>
    <r>
      <rPr>
        <b/>
        <sz val="9"/>
        <rFont val="Times New Roman"/>
        <family val="1"/>
        <charset val="204"/>
      </rPr>
      <t>(сто семьдесят четыре тысячи триста пятьдесят пять) рублей 07копеек.</t>
    </r>
    <r>
      <rPr>
        <sz val="9"/>
        <color theme="1"/>
        <rFont val="Times New Roman"/>
        <family val="1"/>
        <charset val="204"/>
      </rPr>
      <t xml:space="preserve">
В общую цену Договора включены все расходы, необходимые для осуществления им своих обязательств по Договору в полном объеме и надлежащего качества, в том числе все подлежащие к уплате налоги, сборы и другие обязательные платежи, расходы по гарантии и иные расходы, связанные с выполнением своих обязательств по Договору.
Номер источника информации, указанный в таблице Реквизиты документов, на основании которых выполнен расчет, интернет ресурсы  
Источник информации 1. Коммерческое предложение: ООО"Экспресс офис"
Источник информации 2. Коммерческое предложение: ИП Галицкий Михаил Викторович
Источник информации 3. Коммерческое предложение: ИП Каплан Илья Яковлевич</t>
    </r>
  </si>
  <si>
    <t>Стол ученический трансформер «Трапеция»</t>
  </si>
  <si>
    <t xml:space="preserve">Стол на металлокаркасе </t>
  </si>
  <si>
    <t xml:space="preserve">Металлический стеллаж </t>
  </si>
  <si>
    <t xml:space="preserve">Тумба сервисная </t>
  </si>
  <si>
    <t xml:space="preserve">Стул </t>
  </si>
  <si>
    <t xml:space="preserve">Модульный диван </t>
  </si>
  <si>
    <t>ИТОГО</t>
  </si>
  <si>
    <t>Номер источника информации, указанный в таблице Реквизиты документов, на основании которых выполнен расчет, интернет ресурсы  
Источник информации 1. Интернет ресурс www.ecovita.ru
Источник информации 2. Интернет ресурс www.nfnk.shop.aquaphor.ru
Источник информации 3. Интернет ресурс www.kwatro.ru</t>
  </si>
  <si>
    <t xml:space="preserve">Модуль сменный фильтрующий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</si>
</sst>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2" fontId="3" fillId="5" borderId="10" xfId="0" applyNumberFormat="1" applyFont="1" applyFill="1" applyBorder="1" applyAlignment="1">
      <alignment horizontal="center" vertical="center" wrapText="1"/>
    </xf>
    <xf numFmtId="2" fontId="3" fillId="5" borderId="7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" fontId="3" fillId="5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" fontId="3" fillId="5" borderId="14" xfId="0" applyNumberFormat="1" applyFont="1" applyFill="1" applyBorder="1" applyAlignment="1">
      <alignment horizontal="center" vertical="center" wrapText="1"/>
    </xf>
    <xf numFmtId="2" fontId="3" fillId="5" borderId="15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2" fontId="3" fillId="0" borderId="2" xfId="0" applyNumberFormat="1" applyFont="1" applyFill="1" applyBorder="1" applyAlignment="1">
      <alignment horizontal="center" vertical="center"/>
    </xf>
    <xf numFmtId="2" fontId="3" fillId="5" borderId="6" xfId="0" applyNumberFormat="1" applyFont="1" applyFill="1" applyBorder="1" applyAlignment="1">
      <alignment horizontal="center" vertical="center" wrapText="1"/>
    </xf>
    <xf numFmtId="2" fontId="3" fillId="5" borderId="1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2" fontId="3" fillId="6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wrapText="1"/>
    </xf>
    <xf numFmtId="0" fontId="3" fillId="0" borderId="2" xfId="0" applyFont="1" applyBorder="1" applyAlignment="1">
      <alignment horizontal="left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4" fontId="4" fillId="5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4" fillId="7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K24" sqref="K24"/>
    </sheetView>
  </sheetViews>
  <sheetFormatPr defaultRowHeight="15"/>
  <cols>
    <col min="1" max="1" width="2.5703125" customWidth="1"/>
    <col min="2" max="2" width="16.140625" customWidth="1"/>
    <col min="3" max="3" width="6.28515625" customWidth="1"/>
    <col min="4" max="4" width="10.42578125" customWidth="1"/>
    <col min="5" max="5" width="11" customWidth="1"/>
    <col min="6" max="6" width="11.42578125" customWidth="1"/>
    <col min="7" max="7" width="9.85546875" customWidth="1"/>
    <col min="8" max="8" width="10.28515625" customWidth="1"/>
    <col min="9" max="9" width="11.5703125" customWidth="1"/>
    <col min="10" max="11" width="10.5703125" customWidth="1"/>
  </cols>
  <sheetData>
    <row r="1" spans="1:1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15.7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45">
      <c r="A3" s="34" t="s">
        <v>1</v>
      </c>
      <c r="B3" s="34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  <c r="H3" s="36" t="s">
        <v>8</v>
      </c>
      <c r="I3" s="37" t="s">
        <v>9</v>
      </c>
      <c r="J3" s="35" t="s">
        <v>10</v>
      </c>
      <c r="K3" s="35" t="s">
        <v>11</v>
      </c>
    </row>
    <row r="4" spans="1:11" ht="39.75" customHeight="1">
      <c r="A4" s="40">
        <v>1</v>
      </c>
      <c r="B4" s="45" t="s">
        <v>30</v>
      </c>
      <c r="C4" s="41">
        <v>4</v>
      </c>
      <c r="D4" s="42">
        <v>6350</v>
      </c>
      <c r="E4" s="42">
        <v>6350</v>
      </c>
      <c r="F4" s="42">
        <v>6350</v>
      </c>
      <c r="G4" s="42">
        <f t="shared" ref="G4" si="0">SUM(D4:F4)/3</f>
        <v>6350</v>
      </c>
      <c r="H4" s="44">
        <v>6350</v>
      </c>
      <c r="I4" s="38">
        <f>C4*H4</f>
        <v>25400</v>
      </c>
      <c r="J4" s="39">
        <f t="shared" ref="J4" si="1">((((D4-G4)^2)+((E4-G4)^2)+((F4-G4)^2))/2)^(1/2)</f>
        <v>0</v>
      </c>
      <c r="K4" s="39">
        <f t="shared" ref="K4" si="2">J4/G4*100</f>
        <v>0</v>
      </c>
    </row>
    <row r="5" spans="1:11" ht="22.5" customHeight="1">
      <c r="A5" s="22"/>
      <c r="B5" s="47" t="s">
        <v>28</v>
      </c>
      <c r="C5" s="46"/>
      <c r="D5" s="39"/>
      <c r="E5" s="39"/>
      <c r="F5" s="39"/>
      <c r="G5" s="39"/>
      <c r="H5" s="39"/>
      <c r="I5" s="43">
        <f>SUM(I4:I4)</f>
        <v>25400</v>
      </c>
      <c r="J5" s="39"/>
      <c r="K5" s="39"/>
    </row>
    <row r="6" spans="1:11" ht="72" customHeight="1">
      <c r="A6" s="51" t="s">
        <v>29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ht="15" hidden="1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ht="17.2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1" ht="15.7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</row>
  </sheetData>
  <mergeCells count="7">
    <mergeCell ref="A11:K11"/>
    <mergeCell ref="A1:K1"/>
    <mergeCell ref="A2:K2"/>
    <mergeCell ref="A6:K6"/>
    <mergeCell ref="A7:K7"/>
    <mergeCell ref="A8:K8"/>
    <mergeCell ref="A10:K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D10" sqref="D10:F15"/>
    </sheetView>
  </sheetViews>
  <sheetFormatPr defaultRowHeight="15"/>
  <cols>
    <col min="1" max="1" width="2.5703125" customWidth="1"/>
    <col min="2" max="2" width="22.7109375" customWidth="1"/>
    <col min="4" max="4" width="10.42578125" customWidth="1"/>
    <col min="5" max="5" width="11" customWidth="1"/>
    <col min="6" max="6" width="12.42578125" customWidth="1"/>
    <col min="7" max="7" width="9.85546875" customWidth="1"/>
    <col min="8" max="8" width="10.28515625" customWidth="1"/>
    <col min="9" max="9" width="15.5703125" customWidth="1"/>
    <col min="10" max="10" width="10.5703125" customWidth="1"/>
    <col min="11" max="11" width="9.42578125" customWidth="1"/>
  </cols>
  <sheetData>
    <row r="1" spans="1:1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15.75">
      <c r="A2" s="50" t="s">
        <v>14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45">
      <c r="A3" s="2" t="s">
        <v>1</v>
      </c>
      <c r="B3" s="27" t="s">
        <v>2</v>
      </c>
      <c r="C3" s="28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5" t="s">
        <v>9</v>
      </c>
      <c r="J3" s="3" t="s">
        <v>10</v>
      </c>
      <c r="K3" s="3" t="s">
        <v>11</v>
      </c>
    </row>
    <row r="4" spans="1:11" ht="39.75" customHeight="1">
      <c r="A4" s="6">
        <v>1</v>
      </c>
      <c r="B4" s="23" t="s">
        <v>15</v>
      </c>
      <c r="C4" s="24">
        <v>2</v>
      </c>
      <c r="D4" s="7">
        <v>12206</v>
      </c>
      <c r="E4" s="8">
        <v>12816.3</v>
      </c>
      <c r="F4" s="8">
        <v>12572.18</v>
      </c>
      <c r="G4" s="8">
        <f t="shared" ref="G4:G15" si="0">SUM(D4:F4)/3</f>
        <v>12531.493333333332</v>
      </c>
      <c r="H4" s="8">
        <v>12531.49</v>
      </c>
      <c r="I4" s="9">
        <f t="shared" ref="I4:I15" si="1">C4*H4</f>
        <v>25062.98</v>
      </c>
      <c r="J4" s="10">
        <f t="shared" ref="J4:J15" si="2">((((D4-G4)^2)+((E4-G4)^2)+((F4-G4)^2))/2)^(1/2)</f>
        <v>307.17759705638224</v>
      </c>
      <c r="K4" s="10">
        <f t="shared" ref="K4:K15" si="3">J4/G4*100</f>
        <v>2.451244946516475</v>
      </c>
    </row>
    <row r="5" spans="1:11" ht="36.75" customHeight="1">
      <c r="A5" s="11">
        <v>2</v>
      </c>
      <c r="B5" s="23" t="s">
        <v>16</v>
      </c>
      <c r="C5" s="24">
        <v>1</v>
      </c>
      <c r="D5" s="25">
        <v>23900</v>
      </c>
      <c r="E5" s="12">
        <v>25095</v>
      </c>
      <c r="F5" s="12">
        <v>24617</v>
      </c>
      <c r="G5" s="8">
        <f t="shared" si="0"/>
        <v>24537.333333333332</v>
      </c>
      <c r="H5" s="12">
        <v>24537.33</v>
      </c>
      <c r="I5" s="13">
        <f t="shared" si="1"/>
        <v>24537.33</v>
      </c>
      <c r="J5" s="10">
        <f t="shared" si="2"/>
        <v>601.47014334323637</v>
      </c>
      <c r="K5" s="10">
        <f t="shared" si="3"/>
        <v>2.4512449465164772</v>
      </c>
    </row>
    <row r="6" spans="1:11" ht="35.25" customHeight="1">
      <c r="A6" s="15">
        <v>3</v>
      </c>
      <c r="B6" s="23" t="s">
        <v>17</v>
      </c>
      <c r="C6" s="24">
        <v>5</v>
      </c>
      <c r="D6" s="25">
        <v>4151</v>
      </c>
      <c r="E6" s="12">
        <v>4358.55</v>
      </c>
      <c r="F6" s="12">
        <v>4275.53</v>
      </c>
      <c r="G6" s="8">
        <f t="shared" si="0"/>
        <v>4261.6933333333327</v>
      </c>
      <c r="H6" s="12">
        <v>4275.53</v>
      </c>
      <c r="I6" s="13">
        <f t="shared" si="1"/>
        <v>21377.649999999998</v>
      </c>
      <c r="J6" s="10">
        <f t="shared" si="2"/>
        <v>104.464542469363</v>
      </c>
      <c r="K6" s="10">
        <f t="shared" si="3"/>
        <v>2.4512449465164785</v>
      </c>
    </row>
    <row r="7" spans="1:11" ht="36.75" customHeight="1">
      <c r="A7" s="15">
        <v>4</v>
      </c>
      <c r="B7" s="23" t="s">
        <v>18</v>
      </c>
      <c r="C7" s="24">
        <v>4</v>
      </c>
      <c r="D7" s="25">
        <v>16706</v>
      </c>
      <c r="E7" s="12">
        <v>17541.3</v>
      </c>
      <c r="F7" s="12">
        <v>17207.18</v>
      </c>
      <c r="G7" s="8">
        <f t="shared" si="0"/>
        <v>17151.493333333336</v>
      </c>
      <c r="H7" s="12">
        <v>17151.490000000002</v>
      </c>
      <c r="I7" s="13">
        <f t="shared" si="1"/>
        <v>68605.960000000006</v>
      </c>
      <c r="J7" s="10">
        <f t="shared" si="2"/>
        <v>420.42511358544346</v>
      </c>
      <c r="K7" s="10">
        <f t="shared" si="3"/>
        <v>2.451244946516475</v>
      </c>
    </row>
    <row r="8" spans="1:11" ht="40.5" customHeight="1">
      <c r="A8" s="15">
        <v>5</v>
      </c>
      <c r="B8" s="23" t="s">
        <v>19</v>
      </c>
      <c r="C8" s="24">
        <v>2</v>
      </c>
      <c r="D8" s="25">
        <v>12963</v>
      </c>
      <c r="E8" s="12">
        <v>13611.15</v>
      </c>
      <c r="F8" s="12">
        <v>13351.89</v>
      </c>
      <c r="G8" s="8">
        <f t="shared" si="0"/>
        <v>13308.68</v>
      </c>
      <c r="H8" s="12">
        <v>13308.68</v>
      </c>
      <c r="I8" s="13">
        <f t="shared" si="1"/>
        <v>26617.360000000001</v>
      </c>
      <c r="J8" s="10">
        <f t="shared" si="2"/>
        <v>326.22834594804891</v>
      </c>
      <c r="K8" s="10">
        <f t="shared" si="3"/>
        <v>2.4512449465164754</v>
      </c>
    </row>
    <row r="9" spans="1:11" ht="39" customHeight="1">
      <c r="A9" s="17">
        <v>6</v>
      </c>
      <c r="B9" s="23" t="s">
        <v>20</v>
      </c>
      <c r="C9" s="24">
        <v>1</v>
      </c>
      <c r="D9" s="26">
        <v>7942</v>
      </c>
      <c r="E9" s="18">
        <v>8339.1</v>
      </c>
      <c r="F9" s="18">
        <v>8180.26</v>
      </c>
      <c r="G9" s="19">
        <f t="shared" si="0"/>
        <v>8153.7866666666669</v>
      </c>
      <c r="H9" s="18">
        <v>8153.79</v>
      </c>
      <c r="I9" s="20">
        <f t="shared" si="1"/>
        <v>8153.79</v>
      </c>
      <c r="J9" s="21">
        <f t="shared" si="2"/>
        <v>199.86928361640116</v>
      </c>
      <c r="K9" s="21">
        <f t="shared" si="3"/>
        <v>2.4512449465164794</v>
      </c>
    </row>
    <row r="10" spans="1:11" ht="29.25" customHeight="1">
      <c r="A10" s="15">
        <v>7</v>
      </c>
      <c r="B10" s="33" t="s">
        <v>22</v>
      </c>
      <c r="C10" s="30">
        <v>6</v>
      </c>
      <c r="D10" s="25">
        <v>9970</v>
      </c>
      <c r="E10" s="12">
        <v>10792</v>
      </c>
      <c r="F10" s="12">
        <v>5600</v>
      </c>
      <c r="G10" s="12">
        <f t="shared" si="0"/>
        <v>8787.3333333333339</v>
      </c>
      <c r="H10" s="18">
        <v>8787.33</v>
      </c>
      <c r="I10" s="20">
        <f t="shared" si="1"/>
        <v>52723.979999999996</v>
      </c>
      <c r="J10" s="14">
        <f t="shared" si="2"/>
        <v>2790.7420757449681</v>
      </c>
      <c r="K10" s="14">
        <f t="shared" si="3"/>
        <v>31.758691401391793</v>
      </c>
    </row>
    <row r="11" spans="1:11" ht="29.25" customHeight="1">
      <c r="A11" s="15">
        <v>8</v>
      </c>
      <c r="B11" s="32" t="s">
        <v>23</v>
      </c>
      <c r="C11" s="30">
        <v>2</v>
      </c>
      <c r="D11" s="25">
        <v>10324</v>
      </c>
      <c r="E11" s="31">
        <v>13944</v>
      </c>
      <c r="F11" s="12">
        <v>6954</v>
      </c>
      <c r="G11" s="12">
        <f t="shared" si="0"/>
        <v>10407.333333333334</v>
      </c>
      <c r="H11" s="18">
        <v>10407.33</v>
      </c>
      <c r="I11" s="20">
        <f t="shared" si="1"/>
        <v>20814.66</v>
      </c>
      <c r="J11" s="14">
        <f t="shared" si="2"/>
        <v>3495.7450326551752</v>
      </c>
      <c r="K11" s="29">
        <f t="shared" si="3"/>
        <v>33.589248279948514</v>
      </c>
    </row>
    <row r="12" spans="1:11" ht="24" customHeight="1">
      <c r="A12" s="15">
        <v>9</v>
      </c>
      <c r="B12" s="32" t="s">
        <v>24</v>
      </c>
      <c r="C12" s="30">
        <v>4</v>
      </c>
      <c r="D12" s="25">
        <v>4732</v>
      </c>
      <c r="E12" s="12">
        <v>4685</v>
      </c>
      <c r="F12" s="12">
        <v>4211</v>
      </c>
      <c r="G12" s="12">
        <f t="shared" si="0"/>
        <v>4542.666666666667</v>
      </c>
      <c r="H12" s="18">
        <v>4542.67</v>
      </c>
      <c r="I12" s="20">
        <f t="shared" si="1"/>
        <v>18170.68</v>
      </c>
      <c r="J12" s="14">
        <f t="shared" si="2"/>
        <v>288.19148726729134</v>
      </c>
      <c r="K12" s="14">
        <f t="shared" si="3"/>
        <v>6.3441037701927936</v>
      </c>
    </row>
    <row r="13" spans="1:11" ht="21" customHeight="1">
      <c r="A13" s="15">
        <v>10</v>
      </c>
      <c r="B13" s="32" t="s">
        <v>25</v>
      </c>
      <c r="C13" s="30">
        <v>2</v>
      </c>
      <c r="D13" s="25">
        <v>21108</v>
      </c>
      <c r="E13" s="12">
        <v>12833</v>
      </c>
      <c r="F13" s="12">
        <v>7238</v>
      </c>
      <c r="G13" s="12">
        <f t="shared" si="0"/>
        <v>13726.333333333334</v>
      </c>
      <c r="H13" s="18">
        <v>13726.33</v>
      </c>
      <c r="I13" s="20">
        <f t="shared" si="1"/>
        <v>27452.66</v>
      </c>
      <c r="J13" s="14">
        <f t="shared" si="2"/>
        <v>6978.0196569896061</v>
      </c>
      <c r="K13" s="29">
        <f t="shared" si="3"/>
        <v>50.836734672937226</v>
      </c>
    </row>
    <row r="14" spans="1:11" ht="21.75" customHeight="1">
      <c r="A14" s="15">
        <v>11</v>
      </c>
      <c r="B14" s="32" t="s">
        <v>26</v>
      </c>
      <c r="C14" s="30">
        <v>16</v>
      </c>
      <c r="D14" s="25">
        <v>2300</v>
      </c>
      <c r="E14" s="12">
        <v>10190</v>
      </c>
      <c r="F14" s="12">
        <v>7490</v>
      </c>
      <c r="G14" s="12">
        <f t="shared" si="0"/>
        <v>6660</v>
      </c>
      <c r="H14" s="18">
        <v>6660</v>
      </c>
      <c r="I14" s="20">
        <f t="shared" si="1"/>
        <v>106560</v>
      </c>
      <c r="J14" s="14">
        <f t="shared" si="2"/>
        <v>4009.9501243781074</v>
      </c>
      <c r="K14" s="29">
        <f t="shared" si="3"/>
        <v>60.209461326998614</v>
      </c>
    </row>
    <row r="15" spans="1:11" ht="26.25" customHeight="1">
      <c r="A15" s="15">
        <v>12</v>
      </c>
      <c r="B15" s="32" t="s">
        <v>27</v>
      </c>
      <c r="C15" s="30">
        <v>1</v>
      </c>
      <c r="D15" s="12">
        <v>89690</v>
      </c>
      <c r="E15" s="12">
        <v>105412</v>
      </c>
      <c r="F15" s="12">
        <v>92349</v>
      </c>
      <c r="G15" s="12">
        <f t="shared" si="0"/>
        <v>95817</v>
      </c>
      <c r="H15" s="12">
        <v>95817</v>
      </c>
      <c r="I15" s="13">
        <f t="shared" si="1"/>
        <v>95817</v>
      </c>
      <c r="J15" s="14">
        <f t="shared" si="2"/>
        <v>8415.1998787907596</v>
      </c>
      <c r="K15" s="14">
        <f t="shared" si="3"/>
        <v>8.7825749906496338</v>
      </c>
    </row>
    <row r="16" spans="1:11" ht="21.75" customHeight="1">
      <c r="A16" s="22"/>
      <c r="B16" s="16" t="s">
        <v>12</v>
      </c>
      <c r="C16" s="14"/>
      <c r="D16" s="14"/>
      <c r="E16" s="14"/>
      <c r="F16" s="14"/>
      <c r="G16" s="14"/>
      <c r="H16" s="14"/>
      <c r="I16" s="13">
        <f>SUM(I4:I15)</f>
        <v>495894.05</v>
      </c>
      <c r="J16" s="14"/>
      <c r="K16" s="14"/>
    </row>
    <row r="17" spans="1:11" ht="98.25" customHeight="1">
      <c r="A17" s="51" t="s">
        <v>21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ht="15" hidden="1" customHeight="1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</row>
    <row r="19" spans="1:11" ht="15" customHeight="1">
      <c r="A19" s="53" t="s">
        <v>13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</row>
    <row r="22" spans="1:11" ht="15.7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</row>
  </sheetData>
  <mergeCells count="7">
    <mergeCell ref="A22:K22"/>
    <mergeCell ref="A1:K1"/>
    <mergeCell ref="A2:K2"/>
    <mergeCell ref="A17:K17"/>
    <mergeCell ref="A18:K18"/>
    <mergeCell ref="A19:K19"/>
    <mergeCell ref="A21:K2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2026-03-26T12:01:55Z</dcterms:modified>
</cp:coreProperties>
</file>