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." sheetId="4" r:id="rId1"/>
    <sheet name="Лист1" sheetId="1" r:id="rId2"/>
    <sheet name="Лист2" sheetId="2" r:id="rId3"/>
    <sheet name="Лист3" sheetId="3" r:id="rId4"/>
  </sheets>
  <calcPr calcId="144525" refMode="R1C1"/>
</workbook>
</file>

<file path=xl/calcChain.xml><?xml version="1.0" encoding="utf-8"?>
<calcChain xmlns="http://schemas.openxmlformats.org/spreadsheetml/2006/main">
  <c r="G7" i="4" l="1"/>
  <c r="F7" i="4"/>
  <c r="E7" i="4"/>
  <c r="M6" i="4" l="1"/>
  <c r="N6" i="4" s="1"/>
  <c r="O6" i="4" s="1"/>
  <c r="P6" i="4" s="1"/>
  <c r="P7" i="4" s="1"/>
  <c r="J6" i="4"/>
  <c r="K6" i="4" s="1"/>
  <c r="L6" i="4" s="1"/>
</calcChain>
</file>

<file path=xl/sharedStrings.xml><?xml version="1.0" encoding="utf-8"?>
<sst xmlns="http://schemas.openxmlformats.org/spreadsheetml/2006/main" count="35" uniqueCount="34">
  <si>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</si>
  <si>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</si>
  <si>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</si>
  <si>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</si>
  <si>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</si>
  <si>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</si>
  <si>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</si>
  <si>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</si>
  <si>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</si>
  <si>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</si>
  <si>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</si>
  <si>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</si>
  <si>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</si>
  <si>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</si>
  <si>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</si>
  <si>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</si>
  <si>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Маркетинговое исследование провел</t>
  </si>
  <si>
    <t>_______________________</t>
  </si>
  <si>
    <t>Маркетинговое исследование проверил</t>
  </si>
  <si>
    <t>Сотрудник  контрактной службы</t>
  </si>
  <si>
    <t>ФКУ ЛИУ-23 УФСИН России по Волгоградской области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</si>
  <si>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</si>
  <si>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"______"_____________________________20     г.</t>
  </si>
  <si>
    <t>В.А. Сапрыкина</t>
  </si>
  <si>
    <t>чел</t>
  </si>
  <si>
    <t>№2                     от 13.08.2026 № вх.- 4630</t>
  </si>
  <si>
    <t xml:space="preserve">№3                   от 13.08.2026 № вх.- 4631
</t>
  </si>
  <si>
    <t xml:space="preserve">№1               от           13.08.2026          № вх.- 4629
</t>
  </si>
  <si>
    <t>В результате проведенного расчета Н(М)ЦК, ЦКЕП контракта составила, руб.:21 000 рублей 00  копеек.</t>
  </si>
  <si>
    <t>Государственным заказчиком принято решение об осуществлении закупки на оказание услуг по обучению Федерального закона №44-ФЗ"О контрактной системе в сфере закупок товаров, работ, услуг для обеспечения государственных и муниципальных нужд" по программе «Специалист в сфере закупок» путем проведения закупочной сессии на ЕАТ "Березка" на основании п. 4 части 1 статьи 93 Федерального закона №44-ФЗ. При этом цена контракта составит  21 000 (двадцать одна тысяча) рублей                00 копеек, с учетом стоимости транспортных расходов, расходов на страхование, налогов, сборов и других обязательных платежей</t>
  </si>
  <si>
    <t>А.Ю. Глухова</t>
  </si>
  <si>
    <t>Заместитель начальника</t>
  </si>
  <si>
    <t>капитан внутренней службы                                                                      ____________________ Д.В. Карамышев</t>
  </si>
  <si>
    <t xml:space="preserve">Оказание услуг по обучению Федерального закона №44-ФЗ «О контрактной системе в сфере закупок товара, работ, услуг для обеспечения государственных и муниципальных нужд» с присвоением квалификации «Специалист в сфере закупок»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</si>
</sst>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3" fillId="0" borderId="0" xfId="1" applyFont="1"/>
    <xf numFmtId="0" fontId="16" fillId="0" borderId="3" xfId="1" applyFont="1" applyFill="1" applyBorder="1" applyAlignment="1">
      <alignment horizontal="left" vertical="top" wrapText="1"/>
    </xf>
    <xf numFmtId="0" fontId="13" fillId="0" borderId="3" xfId="1" applyFont="1" applyFill="1" applyBorder="1" applyAlignment="1">
      <alignment vertical="center" wrapText="1"/>
    </xf>
    <xf numFmtId="0" fontId="17" fillId="0" borderId="6" xfId="1" applyFont="1" applyBorder="1" applyAlignment="1" applyProtection="1">
      <alignment horizontal="center" vertical="center" wrapText="1"/>
      <protection locked="0"/>
    </xf>
    <xf numFmtId="2" fontId="17" fillId="0" borderId="3" xfId="1" applyNumberFormat="1" applyFont="1" applyBorder="1" applyAlignment="1" applyProtection="1">
      <alignment horizontal="center" vertical="center" wrapText="1"/>
      <protection locked="0"/>
    </xf>
    <xf numFmtId="4" fontId="16" fillId="0" borderId="3" xfId="1" applyNumberFormat="1" applyFont="1" applyBorder="1" applyAlignment="1">
      <alignment horizontal="center" vertical="center" wrapText="1"/>
    </xf>
    <xf numFmtId="4" fontId="13" fillId="0" borderId="3" xfId="1" applyNumberFormat="1" applyFont="1" applyBorder="1" applyAlignment="1">
      <alignment horizontal="center" vertical="center"/>
    </xf>
    <xf numFmtId="2" fontId="16" fillId="0" borderId="3" xfId="1" applyNumberFormat="1" applyFont="1" applyBorder="1" applyAlignment="1">
      <alignment horizontal="center" vertical="center" wrapText="1"/>
    </xf>
    <xf numFmtId="164" fontId="16" fillId="0" borderId="3" xfId="1" applyNumberFormat="1" applyFont="1" applyBorder="1" applyAlignment="1">
      <alignment horizontal="center" vertical="center" wrapText="1"/>
    </xf>
    <xf numFmtId="1" fontId="17" fillId="0" borderId="3" xfId="1" applyNumberFormat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4" fontId="17" fillId="0" borderId="3" xfId="1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5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0" fontId="16" fillId="0" borderId="2" xfId="1" applyFont="1" applyFill="1" applyBorder="1" applyAlignment="1">
      <alignment horizontal="left" vertical="top" wrapText="1"/>
    </xf>
    <xf numFmtId="0" fontId="16" fillId="0" borderId="4" xfId="1" applyFont="1" applyFill="1" applyBorder="1" applyAlignment="1">
      <alignment horizontal="left" vertical="top" wrapText="1"/>
    </xf>
    <xf numFmtId="0" fontId="16" fillId="0" borderId="5" xfId="1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/>
      <protection locked="0"/>
    </xf>
    <xf numFmtId="0" fontId="14" fillId="0" borderId="0" xfId="1" applyFont="1" applyAlignment="1" applyProtection="1">
      <alignment wrapText="1"/>
      <protection locked="0"/>
    </xf>
    <xf numFmtId="0" fontId="13" fillId="0" borderId="0" xfId="1" applyFont="1" applyAlignment="1">
      <alignment wrapText="1"/>
    </xf>
    <xf numFmtId="0" fontId="13" fillId="0" borderId="0" xfId="1" applyFont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50"/>
  <sheetViews>
    <sheetView tabSelected="1" zoomScale="90" zoomScaleNormal="90" zoomScaleSheetLayoutView="70" workbookViewId="0">
      <selection activeCell="A10" sqref="A10:F10"/>
    </sheetView>
  </sheetViews>
  <sheetFormatPr defaultRowHeight="15" x14ac:dyDescent="0.25"/>
  <cols>
    <col min="1" max="1" width="9.140625" style="3" customWidth="1"/>
    <col min="2" max="2" width="41.28515625" style="3" customWidth="1"/>
    <col min="3" max="3" width="8.42578125" style="3" customWidth="1"/>
    <col min="4" max="4" width="9.140625" style="3"/>
    <col min="5" max="5" width="11.85546875" style="3" customWidth="1"/>
    <col min="6" max="6" width="11.42578125" style="3" customWidth="1"/>
    <col min="7" max="7" width="10.42578125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31"/>
      <c r="O1" s="31"/>
      <c r="P1" s="31"/>
    </row>
    <row r="2" spans="1:16" s="1" customFormat="1" ht="9.75" customHeight="1" x14ac:dyDescent="0.25">
      <c r="N2" s="31"/>
      <c r="O2" s="31"/>
      <c r="P2" s="31"/>
    </row>
    <row r="3" spans="1:16" s="1" customFormat="1" ht="36" customHeight="1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5" customHeight="1" x14ac:dyDescent="0.25">
      <c r="A4" s="33" t="s">
        <v>1</v>
      </c>
      <c r="B4" s="34" t="s">
        <v>2</v>
      </c>
      <c r="C4" s="34" t="s">
        <v>3</v>
      </c>
      <c r="D4" s="34" t="s">
        <v>4</v>
      </c>
      <c r="E4" s="35" t="s">
        <v>5</v>
      </c>
      <c r="F4" s="36"/>
      <c r="G4" s="36"/>
      <c r="H4" s="36"/>
      <c r="I4" s="37"/>
      <c r="J4" s="38" t="s">
        <v>6</v>
      </c>
      <c r="K4" s="38"/>
      <c r="L4" s="38"/>
      <c r="M4" s="39" t="s">
        <v>7</v>
      </c>
      <c r="N4" s="40"/>
      <c r="O4" s="40"/>
      <c r="P4" s="41"/>
    </row>
    <row r="5" spans="1:16" ht="189" customHeight="1" x14ac:dyDescent="0.25">
      <c r="A5" s="33"/>
      <c r="B5" s="34"/>
      <c r="C5" s="34"/>
      <c r="D5" s="34"/>
      <c r="E5" s="4" t="s">
        <v>27</v>
      </c>
      <c r="F5" s="4" t="s">
        <v>25</v>
      </c>
      <c r="G5" s="5" t="s">
        <v>26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21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93.75" customHeight="1" x14ac:dyDescent="0.25">
      <c r="A6" s="19">
        <v>1</v>
      </c>
      <c r="B6" s="20" t="s">
        <v>33</v>
      </c>
      <c r="C6" s="21" t="s">
        <v>24</v>
      </c>
      <c r="D6" s="27">
        <v>6</v>
      </c>
      <c r="E6" s="22">
        <v>6500</v>
      </c>
      <c r="F6" s="22">
        <v>3500</v>
      </c>
      <c r="G6" s="22">
        <v>5600</v>
      </c>
      <c r="H6" s="22"/>
      <c r="I6" s="22"/>
      <c r="J6" s="23">
        <f t="shared" ref="J6" si="0">AVERAGE(E6:I6)</f>
        <v>5200</v>
      </c>
      <c r="K6" s="24">
        <f t="shared" ref="K6" si="1">SQRT((SUM(IF(E6&gt;0,POWER(E6-J6,2),0),IF(F6&gt;0,POWER(F6-J6,2),0),IF(G6&gt;0,POWER(G6-J6,2),0),IF(H6&gt;0,POWER(H6-J6,2),0),IF(I6&gt;0,POWER(I6-J6,2),0),))/(COUNTA(E6:I6)-1))</f>
        <v>1539.4804318340653</v>
      </c>
      <c r="L6" s="24">
        <f t="shared" ref="L6" si="2">K6/J6*100</f>
        <v>29.605392919885869</v>
      </c>
      <c r="M6" s="25">
        <f t="shared" ref="M6" si="3">((D6/COUNTA(E6:I6))*(SUM(E6:I6)))</f>
        <v>31200</v>
      </c>
      <c r="N6" s="26">
        <f t="shared" ref="N6" si="4">M6/D6</f>
        <v>5200</v>
      </c>
      <c r="O6" s="25">
        <f t="shared" ref="O6" si="5">ROUNDDOWN(N6,2)</f>
        <v>5200</v>
      </c>
      <c r="P6" s="25">
        <f t="shared" ref="P6" si="6">O6*D6</f>
        <v>31200</v>
      </c>
    </row>
    <row r="7" spans="1:16" x14ac:dyDescent="0.25">
      <c r="A7" s="42"/>
      <c r="B7" s="43"/>
      <c r="C7" s="43"/>
      <c r="D7" s="44"/>
      <c r="E7" s="30">
        <f>D6*E6</f>
        <v>39000</v>
      </c>
      <c r="F7" s="30">
        <f>D6*F6</f>
        <v>21000</v>
      </c>
      <c r="G7" s="30">
        <f>D6*G6</f>
        <v>33600</v>
      </c>
      <c r="H7" s="22"/>
      <c r="I7" s="22"/>
      <c r="J7" s="23"/>
      <c r="K7" s="24"/>
      <c r="L7" s="24"/>
      <c r="M7" s="25"/>
      <c r="N7" s="26"/>
      <c r="O7" s="25"/>
      <c r="P7" s="23">
        <f>P6</f>
        <v>31200</v>
      </c>
    </row>
    <row r="8" spans="1:16" x14ac:dyDescent="0.25">
      <c r="A8" s="16" t="s">
        <v>28</v>
      </c>
      <c r="B8" s="16"/>
      <c r="C8" s="16"/>
      <c r="D8" s="16"/>
      <c r="E8" s="16"/>
      <c r="F8" s="16"/>
      <c r="G8" s="16"/>
      <c r="H8" s="16"/>
      <c r="I8" s="16"/>
      <c r="J8" s="9"/>
      <c r="K8" s="9"/>
      <c r="L8" s="9"/>
      <c r="M8" s="10"/>
      <c r="N8" s="2"/>
      <c r="O8" s="2"/>
      <c r="P8" s="29"/>
    </row>
    <row r="9" spans="1:16" ht="54.75" customHeight="1" x14ac:dyDescent="0.25">
      <c r="A9" s="48" t="s">
        <v>29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 s="18" customFormat="1" ht="32.25" customHeight="1" x14ac:dyDescent="0.3">
      <c r="A10" s="46" t="s">
        <v>16</v>
      </c>
      <c r="B10" s="47"/>
      <c r="C10" s="47"/>
      <c r="D10" s="47"/>
      <c r="E10" s="47"/>
      <c r="F10" s="47"/>
      <c r="G10" s="17" t="s">
        <v>17</v>
      </c>
      <c r="H10" s="17"/>
      <c r="I10" s="48" t="s">
        <v>30</v>
      </c>
      <c r="J10" s="47"/>
      <c r="K10" s="17"/>
      <c r="L10" s="17"/>
      <c r="M10" s="17"/>
      <c r="N10" s="17"/>
      <c r="O10" s="17"/>
    </row>
    <row r="11" spans="1:16" s="18" customFormat="1" ht="34.5" customHeight="1" x14ac:dyDescent="0.3">
      <c r="A11" s="46" t="s">
        <v>18</v>
      </c>
      <c r="B11" s="47"/>
      <c r="C11" s="47"/>
      <c r="D11" s="47"/>
      <c r="E11" s="47"/>
      <c r="F11" s="47"/>
      <c r="G11" s="17" t="s">
        <v>17</v>
      </c>
      <c r="H11" s="17"/>
      <c r="I11" s="48" t="s">
        <v>23</v>
      </c>
      <c r="J11" s="47"/>
      <c r="K11" s="17"/>
      <c r="L11" s="17"/>
      <c r="M11" s="17"/>
      <c r="N11" s="17"/>
      <c r="O11" s="17"/>
      <c r="P11" s="17"/>
    </row>
    <row r="12" spans="1:16" ht="15.75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2"/>
      <c r="L12" s="1"/>
      <c r="M12" s="1"/>
      <c r="N12" s="1"/>
      <c r="O12" s="1"/>
      <c r="P12" s="1"/>
    </row>
    <row r="13" spans="1:16" s="1" customFormat="1" ht="15.75" x14ac:dyDescent="0.25">
      <c r="A13" s="45" t="s">
        <v>19</v>
      </c>
      <c r="B13" s="45"/>
      <c r="C13" s="45"/>
      <c r="D13" s="45"/>
      <c r="E13" s="45"/>
      <c r="F13" s="28"/>
      <c r="G13" s="28"/>
      <c r="H13" s="28"/>
      <c r="I13" s="28"/>
      <c r="J13" s="28"/>
      <c r="K13" s="28"/>
      <c r="L13" s="28"/>
      <c r="M13" s="28"/>
      <c r="N13" s="13"/>
      <c r="O13" s="13"/>
      <c r="P13" s="13"/>
    </row>
    <row r="14" spans="1:16" s="1" customFormat="1" ht="15.75" x14ac:dyDescent="0.25">
      <c r="A14" s="45" t="s">
        <v>31</v>
      </c>
      <c r="B14" s="45"/>
      <c r="C14" s="45"/>
      <c r="D14" s="45"/>
      <c r="E14" s="45"/>
      <c r="F14" s="28"/>
      <c r="G14" s="28"/>
      <c r="H14" s="28"/>
      <c r="I14" s="28"/>
      <c r="J14" s="28"/>
      <c r="K14" s="28"/>
      <c r="L14" s="28"/>
      <c r="M14" s="28"/>
      <c r="N14" s="13"/>
      <c r="O14" s="13"/>
      <c r="P14" s="13"/>
    </row>
    <row r="15" spans="1:16" s="1" customFormat="1" ht="15.75" x14ac:dyDescent="0.25">
      <c r="A15" s="45" t="s">
        <v>20</v>
      </c>
      <c r="B15" s="45"/>
      <c r="C15" s="45"/>
      <c r="D15" s="45"/>
      <c r="E15" s="45"/>
      <c r="F15" s="28"/>
      <c r="G15" s="28"/>
      <c r="H15" s="28"/>
      <c r="I15" s="28"/>
      <c r="J15" s="28"/>
      <c r="K15" s="28"/>
      <c r="L15" s="28"/>
      <c r="M15" s="28"/>
      <c r="N15" s="13"/>
      <c r="O15" s="13"/>
      <c r="P15" s="13"/>
    </row>
    <row r="16" spans="1:16" s="1" customFormat="1" ht="15.75" x14ac:dyDescent="0.25">
      <c r="A16" s="45" t="s">
        <v>32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1:16" s="1" customFormat="1" ht="37.5" customHeight="1" x14ac:dyDescent="0.25">
      <c r="A17" s="45" t="s">
        <v>22</v>
      </c>
      <c r="B17" s="45"/>
      <c r="C17" s="45"/>
      <c r="D17" s="45"/>
      <c r="E17" s="45"/>
      <c r="F17" s="45"/>
      <c r="G17" s="45"/>
      <c r="H17" s="45"/>
      <c r="I17" s="14"/>
      <c r="J17" s="14"/>
      <c r="K17" s="14"/>
      <c r="L17" s="14"/>
      <c r="M17" s="14"/>
      <c r="N17" s="15"/>
      <c r="O17" s="15"/>
      <c r="P17" s="15"/>
    </row>
    <row r="18" spans="1:16" s="1" customFormat="1" x14ac:dyDescent="0.25"/>
    <row r="19" spans="1:16" s="1" customFormat="1" x14ac:dyDescent="0.25"/>
    <row r="20" spans="1:16" s="1" customFormat="1" x14ac:dyDescent="0.25"/>
    <row r="21" spans="1:16" s="1" customFormat="1" x14ac:dyDescent="0.25"/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/>
    <row r="348" spans="1:16" s="1" customFormat="1" x14ac:dyDescent="0.25"/>
    <row r="349" spans="1:16" s="1" customForma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s="1" customForma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</sheetData>
  <mergeCells count="20">
    <mergeCell ref="A7:D7"/>
    <mergeCell ref="A15:E15"/>
    <mergeCell ref="A16:P16"/>
    <mergeCell ref="A17:H17"/>
    <mergeCell ref="A10:F10"/>
    <mergeCell ref="I10:J10"/>
    <mergeCell ref="A11:F11"/>
    <mergeCell ref="I11:J11"/>
    <mergeCell ref="A13:E13"/>
    <mergeCell ref="A14:E14"/>
    <mergeCell ref="A9:P9"/>
    <mergeCell ref="N1:P2"/>
    <mergeCell ref="A3:P3"/>
    <mergeCell ref="A4:A5"/>
    <mergeCell ref="B4:B5"/>
    <mergeCell ref="C4:C5"/>
    <mergeCell ref="D4:D5"/>
    <mergeCell ref="E4:I4"/>
    <mergeCell ref="J4:L4"/>
    <mergeCell ref="M4:P4"/>
  </mergeCells>
  <pageMargins left="0.89656250000000004" right="0.7" top="0.75" bottom="0.75" header="0.3" footer="0.3"/>
  <pageSetup paperSize="9" scale="57" orientation="landscape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2026-08-13T09:46:40Z</dcterms:modified>
</cp:coreProperties>
</file>