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Анализ рынка (базовый)" sheetId="1" r:id="rId1"/>
  </sheets>
  <definedNames>
    <definedName name="_xlnm.Print_Area" localSheetId="0">'Анализ рынка (базовый)'!$A$1:$K$11</definedName>
  </definedNames>
  <calcPr calcId="125725" refMode="R1C1" fullPrecision="0"/>
</workbook>
</file>

<file path=xl/calcChain.xml><?xml version="1.0" encoding="utf-8"?>
<calcChain xmlns="http://schemas.openxmlformats.org/spreadsheetml/2006/main">
  <c r="I8" i="1"/>
  <c r="J8" s="1"/>
  <c r="K8" s="1"/>
  <c r="I7" l="1"/>
  <c r="K7" s="1"/>
  <c r="I6"/>
  <c r="K6" s="1"/>
  <c r="J6"/>
  <c r="J7"/>
  <c r="K9" l="1"/>
</calcChain>
</file>

<file path=xl/sharedStrings.xml><?xml version="1.0" encoding="utf-8"?>
<sst xmlns="http://schemas.openxmlformats.org/spreadsheetml/2006/main" count="25" uniqueCount="23">
  <si>
    <t xml:space="preserve">Обоснование начальной (максимальной) цены единицы товара </t>
  </si>
  <si>
    <r>
      <t xml:space="preserve">Используемый метод определения НМЦК с обоснованием: </t>
    </r>
    <r>
      <rPr>
        <b/>
        <sz val="11"/>
        <color theme="1"/>
        <rFont val="Times New Roman"/>
      </rPr>
      <t>Обоснование цены произведено в соответствии с Приказом ФАС России от 22.11.2024 N 894/24.</t>
    </r>
  </si>
  <si>
    <t>Коэффициент отвлечения денежных средств считается про формуле:
Кодс = (Кцб/100)/12*N + 1
Где Кодс – коэффициент отвлечения денежных средств
Кцб – ставка рефинансирования (ключевая ставка) на момент расчета, %
N - количеством месяцев поставки или количество месяцев исполнения контракта</t>
  </si>
  <si>
    <t>№ п/п</t>
  </si>
  <si>
    <t>Основные характеристики объекта закупки (каталожный номер)</t>
  </si>
  <si>
    <t>Ед. изм.</t>
  </si>
  <si>
    <t>Кол-во</t>
  </si>
  <si>
    <t>Ставка рефинансирования (ключевая ставка) на момент расчета, %</t>
  </si>
  <si>
    <t xml:space="preserve">Коэффициент отвлечения денежных средств                                                                                                  </t>
  </si>
  <si>
    <t>Цена единицы продукции с учетом коэффициента отвлечения денежных средств.</t>
  </si>
  <si>
    <t xml:space="preserve">НМЦ единицы товара (руб.)                  </t>
  </si>
  <si>
    <t>Топливо дизельное летнее экологического класса не ниже К5 (розничная поставка)</t>
  </si>
  <si>
    <t xml:space="preserve">Экологический класс: Не ниже К5
Тип топлива дизельного: Летнее
</t>
  </si>
  <si>
    <t>Л;ДМ3</t>
  </si>
  <si>
    <t>Топливо дизельное зимнее экологического класса не ниже К5 (розничная поставка)</t>
  </si>
  <si>
    <t xml:space="preserve">Экологический класс: Не ниже К5
Тип топлива дизельного: Зимнее
Сорт/класс топлива: Не ниже 1
</t>
  </si>
  <si>
    <t>в соответствии с техническим заданием</t>
  </si>
  <si>
    <t>ИТОГО</t>
  </si>
  <si>
    <t>Наименование предмета контракта              ОКПД2/КТРУ</t>
  </si>
  <si>
    <t>Количество месяцев поставки или количество месяцев исполнения контракта</t>
  </si>
  <si>
    <t>Бензин автомобильный АИ-92  19.20.21.100-00000006</t>
  </si>
  <si>
    <t>Предмет контракта: Поставка горюче-смазочных материалов для нужд  Тверского филиала ФГБУ "Управление "Спецмелиоводхоз"</t>
  </si>
  <si>
    <r>
      <t xml:space="preserve">Цена единицы продукции
Реквизиты источника: https://rosstat.gov.ru/central-news по состоянию             </t>
    </r>
    <r>
      <rPr>
        <b/>
        <sz val="11"/>
        <color rgb="FFFF0000"/>
        <rFont val="Times New Roman"/>
        <family val="1"/>
        <charset val="204"/>
      </rPr>
      <t>на 25.05.2026.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</si>
</sst>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0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  <scheme val="minor"/>
    </font>
    <font>
      <sz val="11"/>
      <name val="Times New Roman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282A2E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3" xfId="0" applyFont="1" applyFill="1" applyBorder="1" applyAlignment="1">
      <alignment horizontal="left" vertical="top" wrapText="1" shrinkToFit="1"/>
    </xf>
    <xf numFmtId="0" fontId="4" fillId="0" borderId="0" xfId="0" applyFont="1" applyAlignment="1">
      <alignment horizontal="left" vertical="top"/>
    </xf>
    <xf numFmtId="0" fontId="4" fillId="2" borderId="5" xfId="0" applyFont="1" applyFill="1" applyBorder="1" applyAlignment="1">
      <alignment horizontal="left" vertical="top" wrapText="1" shrinkToFit="1"/>
    </xf>
    <xf numFmtId="0" fontId="4" fillId="3" borderId="4" xfId="0" applyFont="1" applyFill="1" applyBorder="1" applyAlignment="1">
      <alignment horizontal="left" vertical="top" wrapText="1"/>
    </xf>
    <xf numFmtId="2" fontId="4" fillId="0" borderId="6" xfId="0" applyNumberFormat="1" applyFont="1" applyBorder="1" applyAlignment="1">
      <alignment horizontal="left" vertical="top" wrapText="1" shrinkToFit="1"/>
    </xf>
    <xf numFmtId="2" fontId="4" fillId="2" borderId="4" xfId="0" applyNumberFormat="1" applyFont="1" applyFill="1" applyBorder="1" applyAlignment="1">
      <alignment horizontal="left" vertical="top" wrapText="1" shrinkToFit="1"/>
    </xf>
    <xf numFmtId="14" fontId="1" fillId="0" borderId="0" xfId="0" applyNumberFormat="1" applyFont="1" applyAlignment="1">
      <alignment horizontal="left" vertical="top"/>
    </xf>
    <xf numFmtId="0" fontId="5" fillId="2" borderId="3" xfId="0" applyFont="1" applyFill="1" applyBorder="1" applyAlignment="1">
      <alignment horizontal="left" vertical="top" wrapText="1" shrinkToFit="1"/>
    </xf>
    <xf numFmtId="0" fontId="5" fillId="2" borderId="3" xfId="0" applyFont="1" applyFill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 shrinkToFit="1"/>
    </xf>
    <xf numFmtId="0" fontId="5" fillId="2" borderId="4" xfId="0" applyFont="1" applyFill="1" applyBorder="1" applyAlignment="1">
      <alignment horizontal="center" vertical="top" wrapText="1" shrinkToFit="1"/>
    </xf>
    <xf numFmtId="0" fontId="1" fillId="4" borderId="0" xfId="0" applyFont="1" applyFill="1" applyAlignment="1">
      <alignment horizontal="left" vertical="top"/>
    </xf>
    <xf numFmtId="0" fontId="4" fillId="5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horizontal="center" vertical="top" wrapText="1" shrinkToFit="1"/>
    </xf>
    <xf numFmtId="1" fontId="4" fillId="4" borderId="4" xfId="0" applyNumberFormat="1" applyFont="1" applyFill="1" applyBorder="1" applyAlignment="1">
      <alignment horizontal="center" vertical="center" wrapText="1" shrinkToFit="1"/>
    </xf>
    <xf numFmtId="4" fontId="2" fillId="2" borderId="4" xfId="0" applyNumberFormat="1" applyFont="1" applyFill="1" applyBorder="1" applyAlignment="1">
      <alignment horizontal="left" vertical="top" wrapText="1"/>
    </xf>
    <xf numFmtId="2" fontId="4" fillId="4" borderId="6" xfId="0" applyNumberFormat="1" applyFont="1" applyFill="1" applyBorder="1" applyAlignment="1">
      <alignment horizontal="center" vertical="center" wrapText="1" shrinkToFit="1"/>
    </xf>
    <xf numFmtId="164" fontId="4" fillId="2" borderId="4" xfId="0" applyNumberFormat="1" applyFont="1" applyFill="1" applyBorder="1" applyAlignment="1">
      <alignment horizontal="center" vertical="center" wrapText="1" shrinkToFit="1"/>
    </xf>
    <xf numFmtId="2" fontId="4" fillId="2" borderId="4" xfId="0" applyNumberFormat="1" applyFont="1" applyFill="1" applyBorder="1" applyAlignment="1">
      <alignment horizontal="center" vertical="center" wrapText="1" shrinkToFit="1"/>
    </xf>
    <xf numFmtId="0" fontId="4" fillId="4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 shrinkToFit="1"/>
    </xf>
    <xf numFmtId="4" fontId="6" fillId="2" borderId="7" xfId="0" applyNumberFormat="1" applyFont="1" applyFill="1" applyBorder="1" applyAlignment="1">
      <alignment horizontal="left" vertical="top" wrapText="1"/>
    </xf>
    <xf numFmtId="4" fontId="2" fillId="2" borderId="7" xfId="0" applyNumberFormat="1" applyFont="1" applyFill="1" applyBorder="1" applyAlignment="1">
      <alignment horizontal="left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3" fontId="2" fillId="2" borderId="7" xfId="0" applyNumberFormat="1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6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tabSelected="1" zoomScale="80" workbookViewId="0">
      <selection activeCell="G14" sqref="G14"/>
    </sheetView>
  </sheetViews>
  <sheetFormatPr defaultColWidth="9.140625" defaultRowHeight="15"/>
  <cols>
    <col min="1" max="1" width="4" style="2" customWidth="1"/>
    <col min="2" max="2" width="29.28515625" style="2" customWidth="1"/>
    <col min="3" max="3" width="23.7109375" style="2" customWidth="1"/>
    <col min="4" max="4" width="8.5703125" style="2" customWidth="1"/>
    <col min="5" max="5" width="14" style="2" customWidth="1"/>
    <col min="6" max="6" width="19.5703125" style="2" customWidth="1"/>
    <col min="7" max="7" width="20.85546875" style="2" customWidth="1"/>
    <col min="8" max="8" width="17.28515625" style="2" customWidth="1"/>
    <col min="9" max="9" width="16.85546875" style="2" customWidth="1"/>
    <col min="10" max="10" width="18" style="2" customWidth="1"/>
    <col min="11" max="11" width="18.28515625" style="2" customWidth="1"/>
    <col min="12" max="12" width="4.7109375" style="2" customWidth="1"/>
    <col min="13" max="16384" width="9.140625" style="1"/>
  </cols>
  <sheetData>
    <row r="1" spans="1:18" ht="16.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8">
      <c r="A2" s="40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8" ht="17.25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8" ht="78.75" customHeight="1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8" s="3" customFormat="1" ht="121.5" customHeight="1">
      <c r="A5" s="11" t="s">
        <v>3</v>
      </c>
      <c r="B5" s="12" t="s">
        <v>18</v>
      </c>
      <c r="C5" s="12" t="s">
        <v>4</v>
      </c>
      <c r="D5" s="19" t="s">
        <v>5</v>
      </c>
      <c r="E5" s="20" t="s">
        <v>6</v>
      </c>
      <c r="F5" s="21" t="s">
        <v>22</v>
      </c>
      <c r="G5" s="13" t="s">
        <v>7</v>
      </c>
      <c r="H5" s="13" t="s">
        <v>19</v>
      </c>
      <c r="I5" s="14" t="s">
        <v>8</v>
      </c>
      <c r="J5" s="14" t="s">
        <v>9</v>
      </c>
      <c r="K5" s="14" t="s">
        <v>10</v>
      </c>
      <c r="L5" s="5"/>
    </row>
    <row r="6" spans="1:18" s="3" customFormat="1" ht="75" hidden="1">
      <c r="A6" s="6">
        <v>1</v>
      </c>
      <c r="B6" s="4" t="s">
        <v>11</v>
      </c>
      <c r="C6" s="7" t="s">
        <v>12</v>
      </c>
      <c r="D6" s="4" t="s">
        <v>13</v>
      </c>
      <c r="E6" s="18">
        <v>0</v>
      </c>
      <c r="F6" s="8"/>
      <c r="G6" s="8">
        <v>61.59</v>
      </c>
      <c r="H6" s="8">
        <v>63.83</v>
      </c>
      <c r="I6" s="9">
        <f t="shared" ref="I6:I7" si="0">ROUNDDOWN(AVERAGE(F6:H6),2)</f>
        <v>62.71</v>
      </c>
      <c r="J6" s="9" t="e">
        <f t="shared" ref="J6:J7" ca="1" si="1">_xlfn.STDEV.S(F6:H6)</f>
        <v>#NAME?</v>
      </c>
      <c r="K6" s="9">
        <f t="shared" ref="K6:K7" si="2">I6*E6</f>
        <v>0</v>
      </c>
      <c r="L6" s="5"/>
    </row>
    <row r="7" spans="1:18" s="3" customFormat="1" ht="105" hidden="1">
      <c r="A7" s="6">
        <v>2</v>
      </c>
      <c r="B7" s="4" t="s">
        <v>14</v>
      </c>
      <c r="C7" s="7" t="s">
        <v>15</v>
      </c>
      <c r="D7" s="4" t="s">
        <v>13</v>
      </c>
      <c r="E7" s="18">
        <v>0</v>
      </c>
      <c r="F7" s="8"/>
      <c r="G7" s="8">
        <v>61.59</v>
      </c>
      <c r="H7" s="8">
        <v>65.5</v>
      </c>
      <c r="I7" s="9">
        <f t="shared" si="0"/>
        <v>63.54</v>
      </c>
      <c r="J7" s="9" t="e">
        <f t="shared" ca="1" si="1"/>
        <v>#NAME?</v>
      </c>
      <c r="K7" s="9">
        <f t="shared" si="2"/>
        <v>0</v>
      </c>
      <c r="L7" s="5"/>
    </row>
    <row r="8" spans="1:18" s="3" customFormat="1" ht="30">
      <c r="A8" s="6">
        <v>1</v>
      </c>
      <c r="B8" s="4" t="s">
        <v>20</v>
      </c>
      <c r="C8" s="16" t="s">
        <v>16</v>
      </c>
      <c r="D8" s="34" t="s">
        <v>13</v>
      </c>
      <c r="E8" s="36">
        <v>1500</v>
      </c>
      <c r="F8" s="33">
        <v>64.010000000000005</v>
      </c>
      <c r="G8" s="24">
        <v>14.5</v>
      </c>
      <c r="H8" s="22">
        <v>3</v>
      </c>
      <c r="I8" s="25">
        <f>G8/100/12*H8+1</f>
        <v>1.0363</v>
      </c>
      <c r="J8" s="26">
        <f>ROUND(I8*F8,2)</f>
        <v>66.33</v>
      </c>
      <c r="K8" s="26">
        <f>J8*E8</f>
        <v>99495</v>
      </c>
      <c r="L8" s="27"/>
    </row>
    <row r="9" spans="1:18">
      <c r="A9" s="17"/>
      <c r="B9" s="17" t="s">
        <v>17</v>
      </c>
      <c r="C9" s="28"/>
      <c r="D9" s="29"/>
      <c r="E9" s="35"/>
      <c r="F9" s="30"/>
      <c r="G9" s="31"/>
      <c r="H9" s="23"/>
      <c r="I9" s="28"/>
      <c r="J9" s="17"/>
      <c r="K9" s="32">
        <f>SUM(K6:K8)</f>
        <v>99495</v>
      </c>
      <c r="L9" s="27"/>
      <c r="M9" s="3"/>
      <c r="N9" s="3"/>
      <c r="O9" s="3"/>
      <c r="P9" s="3"/>
      <c r="Q9" s="3"/>
      <c r="R9" s="3"/>
    </row>
    <row r="10" spans="1:18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3"/>
      <c r="N10" s="3"/>
      <c r="O10" s="3"/>
      <c r="P10" s="3"/>
      <c r="Q10" s="3"/>
      <c r="R10" s="3"/>
    </row>
    <row r="11" spans="1:18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15"/>
    </row>
    <row r="12" spans="1:18">
      <c r="B12" s="1"/>
    </row>
    <row r="13" spans="1:18">
      <c r="B13" s="1"/>
      <c r="C13" s="10"/>
    </row>
    <row r="14" spans="1:18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6">
    <mergeCell ref="A11:K11"/>
    <mergeCell ref="A1:K1"/>
    <mergeCell ref="A2:K2"/>
    <mergeCell ref="A3:K3"/>
    <mergeCell ref="A4:K4"/>
    <mergeCell ref="A10:L10"/>
  </mergeCells>
  <pageMargins left="0.39370078740157477" right="0.39370078740157477" top="0.74803149606299213" bottom="0.39370078740157477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Кащеева Ирина Викторовна</dc:creator>
  <cp:lastModifiedBy>USER</cp:lastModifiedBy>
  <cp:revision>1</cp:revision>
  <cp:lastPrinted>2026-02-05T10:50:28Z</cp:lastPrinted>
  <dcterms:created xsi:type="dcterms:W3CDTF">2006-09-28T05:33:49Z</dcterms:created>
  <dcterms:modified xsi:type="dcterms:W3CDTF">2026-06-01T08:41:02Z</dcterms:modified>
</cp:coreProperties>
</file>