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3040" windowHeight="9192"/>
  </bookViews>
  <sheets>
    <sheet name="НМЦК" sheetId="1" r:id="rId1"/>
  </sheets>
  <externalReferences>
    <externalReference r:id="rId2"/>
  </externalReferences>
  <definedNames>
    <definedName name="JR_PAGE_ANCHOR_0_2">#REF!</definedName>
    <definedName name="_xlnm.Print_Area" localSheetId="0">НМЦК!$A$1:$M$20</definedName>
  </definedNames>
  <calcPr calcId="162913" iterateDelta="1E-4"/>
</workbook>
</file>

<file path=xl/calcChain.xml><?xml version="1.0" encoding="utf-8"?>
<calcChain xmlns="http://schemas.openxmlformats.org/spreadsheetml/2006/main">
  <c r="I3" i="1" l="1"/>
  <c r="B3" i="1"/>
  <c r="A3" i="1"/>
  <c r="K14" i="1"/>
  <c r="L14" i="1" s="1"/>
  <c r="J14" i="1"/>
  <c r="D14" i="1"/>
  <c r="M14" i="1" s="1"/>
  <c r="C14" i="1"/>
  <c r="B14" i="1"/>
  <c r="A14" i="1"/>
  <c r="K13" i="1"/>
  <c r="L13" i="1" s="1"/>
  <c r="J13" i="1"/>
  <c r="D13" i="1"/>
  <c r="M13" i="1" s="1"/>
  <c r="M15" i="1" s="1"/>
  <c r="C13" i="1"/>
  <c r="B13" i="1"/>
  <c r="A13" i="1"/>
</calcChain>
</file>

<file path=xl/sharedStrings.xml><?xml version="1.0" encoding="utf-8"?>
<sst xmlns="http://schemas.openxmlformats.org/spreadsheetml/2006/main" count="37" uniqueCount="34">
  <si>
    <t>ОБОСНОВАНИЕ НАЧАЛЬНОЙ (МАКСИМАЛЬНОЙ) ЦЕНЫ КОНТРАКТА</t>
  </si>
  <si>
    <t>ОКПД2/КТРУ</t>
  </si>
  <si>
    <t>Ед. изм.</t>
  </si>
  <si>
    <t>Электроды MP — 3d 3мм.</t>
  </si>
  <si>
    <t>25.93.15.120</t>
  </si>
  <si>
    <t>кг.</t>
  </si>
  <si>
    <t>Круг отрезной по металлу 230мм.</t>
  </si>
  <si>
    <t>23.91.11.150</t>
  </si>
  <si>
    <t>шт.</t>
  </si>
  <si>
    <r>
      <t>Начальная (максимальная) цена контракта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определена методом сопоставимых рыночных цен (анализ рынка).</t>
    </r>
  </si>
  <si>
    <t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Индивидуальные предприниматели, Юридические лица, на основании запроса коммерческого предложения, направленного поставщикам, обладающим опытом выполнения подобного вида работ.</t>
  </si>
  <si>
    <t>НМЦК методом сопоставимых рыночных цен (анализа рынка) определяется по формуле:</t>
  </si>
  <si>
    <t>где:</t>
  </si>
  <si>
    <t xml:space="preserve">                      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</si>
  <si>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</si>
  <si>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</si>
  <si>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Наименование товара, работы, услуги</t>
  </si>
  <si>
    <t>Кол-во (объем)</t>
  </si>
  <si>
    <t>Предложение №1</t>
  </si>
  <si>
    <t>Предложение №2</t>
  </si>
  <si>
    <t>Предложение №3</t>
  </si>
  <si>
    <t>Предложение №4</t>
  </si>
  <si>
    <t>Росстат</t>
  </si>
  <si>
    <t>Среднее арифметическое значение цены, руб.</t>
  </si>
  <si>
    <t>Среднее квадратичное отклонение</t>
  </si>
  <si>
    <t>Коэффициент вариации, %</t>
  </si>
  <si>
    <t>Начальная
(максимальная)
цена контракта,
руб.</t>
  </si>
  <si>
    <t>отсутствует</t>
  </si>
  <si>
    <t>Итого:</t>
  </si>
  <si>
    <t xml:space="preserve"> </t>
  </si>
  <si>
    <t>Дата подготовки обоснования НМЦК:</t>
  </si>
  <si>
    <t>"____" __________2026 года</t>
  </si>
  <si>
    <t>Инженер автотранспортной службы ФКУ БМТиВС
УФСИН России по Оренбургской области прапорщик внутренней службы М.З. Ирсултанова</t>
  </si>
  <si>
    <t>Зам. начальника ФКУ БМТиВС
УФСИН России по Оренбургской области капитан внутренней службы Н.А. Шкиль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</si>
</sst>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0"/>
      <color theme="1"/>
      <name val="Liberation Sans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CC000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u/>
      <sz val="11"/>
      <color rgb="FF0000EE"/>
      <name val="Calibri"/>
      <family val="2"/>
      <charset val="204"/>
    </font>
    <font>
      <sz val="11"/>
      <color rgb="FF996600"/>
      <name val="Calibri"/>
      <family val="2"/>
      <charset val="204"/>
    </font>
    <font>
      <sz val="11"/>
      <color rgb="FF333333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ill="0" applyBorder="0" applyProtection="0"/>
    <xf numFmtId="0" fontId="3" fillId="6" borderId="0" applyNumberFormat="0" applyBorder="0" applyProtection="0"/>
    <xf numFmtId="0" fontId="1" fillId="0" borderId="0" applyNumberFormat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  <xf numFmtId="0" fontId="14" fillId="0" borderId="0" applyNumberFormat="0"/>
    <xf numFmtId="0" fontId="15" fillId="0" borderId="0" applyNumberFormat="0"/>
    <xf numFmtId="0" fontId="1" fillId="0" borderId="0" applyNumberFormat="0"/>
    <xf numFmtId="0" fontId="1" fillId="0" borderId="0" applyNumberFormat="0"/>
    <xf numFmtId="0" fontId="1" fillId="0" borderId="0" applyNumberFormat="0"/>
  </cellStyleXfs>
  <cellXfs count="39">
    <xf numFmtId="0" fontId="0" fillId="0" borderId="0" xfId="0"/>
    <xf numFmtId="0" fontId="1" fillId="0" borderId="0" xfId="6"/>
    <xf numFmtId="0" fontId="17" fillId="0" borderId="0" xfId="8" applyFont="1" applyBorder="1"/>
    <xf numFmtId="0" fontId="18" fillId="0" borderId="2" xfId="8" applyFont="1" applyBorder="1" applyAlignment="1">
      <alignment horizontal="center" vertical="center"/>
    </xf>
    <xf numFmtId="0" fontId="18" fillId="0" borderId="3" xfId="8" applyFont="1" applyBorder="1" applyAlignment="1">
      <alignment horizontal="center" vertical="center"/>
    </xf>
    <xf numFmtId="0" fontId="17" fillId="0" borderId="0" xfId="8" applyFont="1" applyBorder="1" applyAlignment="1">
      <alignment vertical="center"/>
    </xf>
    <xf numFmtId="0" fontId="17" fillId="0" borderId="0" xfId="8" applyFont="1" applyBorder="1" applyAlignment="1"/>
    <xf numFmtId="0" fontId="19" fillId="0" borderId="0" xfId="25" applyFont="1"/>
    <xf numFmtId="0" fontId="19" fillId="0" borderId="2" xfId="25" applyFont="1" applyBorder="1" applyAlignment="1">
      <alignment vertical="center" wrapText="1"/>
    </xf>
    <xf numFmtId="0" fontId="17" fillId="0" borderId="2" xfId="8" applyFont="1" applyBorder="1" applyAlignment="1">
      <alignment horizontal="center"/>
    </xf>
    <xf numFmtId="0" fontId="17" fillId="0" borderId="0" xfId="8" applyFont="1" applyBorder="1" applyAlignment="1">
      <alignment horizontal="center"/>
    </xf>
    <xf numFmtId="0" fontId="17" fillId="9" borderId="4" xfId="8" applyFont="1" applyFill="1" applyBorder="1" applyAlignment="1">
      <alignment horizontal="center" vertical="center" wrapText="1"/>
    </xf>
    <xf numFmtId="0" fontId="17" fillId="9" borderId="4" xfId="8" applyFont="1" applyFill="1" applyBorder="1" applyAlignment="1">
      <alignment horizontal="center" vertical="center" textRotation="90" wrapText="1"/>
    </xf>
    <xf numFmtId="0" fontId="17" fillId="9" borderId="2" xfId="8" applyFont="1" applyFill="1" applyBorder="1" applyAlignment="1">
      <alignment horizontal="center" vertical="center" textRotation="90" wrapText="1"/>
    </xf>
    <xf numFmtId="0" fontId="23" fillId="0" borderId="3" xfId="8" applyFont="1" applyFill="1" applyBorder="1" applyAlignment="1">
      <alignment horizontal="center" vertical="center" wrapText="1"/>
    </xf>
    <xf numFmtId="0" fontId="24" fillId="0" borderId="2" xfId="25" applyFont="1" applyBorder="1" applyAlignment="1">
      <alignment horizontal="left" vertical="center" wrapText="1"/>
    </xf>
    <xf numFmtId="0" fontId="23" fillId="0" borderId="5" xfId="25" applyFont="1" applyBorder="1" applyAlignment="1">
      <alignment horizontal="center" vertical="center" wrapText="1"/>
    </xf>
    <xf numFmtId="4" fontId="22" fillId="10" borderId="5" xfId="25" applyNumberFormat="1" applyFont="1" applyFill="1" applyBorder="1" applyAlignment="1">
      <alignment horizontal="center" vertical="center" wrapText="1"/>
    </xf>
    <xf numFmtId="4" fontId="22" fillId="10" borderId="5" xfId="8" applyNumberFormat="1" applyFont="1" applyFill="1" applyBorder="1" applyAlignment="1">
      <alignment horizontal="center" vertical="center" wrapText="1"/>
    </xf>
    <xf numFmtId="4" fontId="16" fillId="9" borderId="2" xfId="8" applyNumberFormat="1" applyFont="1" applyFill="1" applyBorder="1" applyAlignment="1">
      <alignment horizontal="center" vertical="center" wrapText="1"/>
    </xf>
    <xf numFmtId="4" fontId="25" fillId="0" borderId="2" xfId="8" applyNumberFormat="1" applyFont="1" applyBorder="1" applyAlignment="1">
      <alignment horizontal="center" vertical="center" wrapText="1"/>
    </xf>
    <xf numFmtId="4" fontId="16" fillId="0" borderId="2" xfId="8" applyNumberFormat="1" applyFont="1" applyFill="1" applyBorder="1" applyAlignment="1">
      <alignment horizontal="right" vertical="center" wrapText="1"/>
    </xf>
    <xf numFmtId="4" fontId="16" fillId="9" borderId="2" xfId="8" applyNumberFormat="1" applyFont="1" applyFill="1" applyBorder="1" applyAlignment="1">
      <alignment horizontal="right"/>
    </xf>
    <xf numFmtId="4" fontId="17" fillId="0" borderId="0" xfId="8" applyNumberFormat="1" applyFont="1" applyBorder="1" applyAlignment="1">
      <alignment horizontal="center"/>
    </xf>
    <xf numFmtId="0" fontId="17" fillId="0" borderId="0" xfId="8" applyFont="1"/>
    <xf numFmtId="0" fontId="18" fillId="0" borderId="0" xfId="25" applyFont="1" applyBorder="1" applyAlignment="1">
      <alignment horizontal="center" vertical="center" wrapText="1"/>
    </xf>
    <xf numFmtId="0" fontId="18" fillId="0" borderId="0" xfId="25" applyFont="1" applyBorder="1" applyAlignment="1">
      <alignment horizontal="left" vertical="center" wrapText="1"/>
    </xf>
    <xf numFmtId="0" fontId="18" fillId="0" borderId="0" xfId="25" applyFont="1" applyBorder="1" applyAlignment="1">
      <alignment vertical="center" wrapText="1"/>
    </xf>
    <xf numFmtId="4" fontId="19" fillId="0" borderId="0" xfId="25" applyNumberFormat="1" applyFont="1"/>
    <xf numFmtId="0" fontId="16" fillId="0" borderId="0" xfId="25" applyFont="1" applyFill="1" applyBorder="1" applyAlignment="1">
      <alignment horizontal="center"/>
    </xf>
    <xf numFmtId="0" fontId="18" fillId="0" borderId="2" xfId="8" applyFont="1" applyFill="1" applyBorder="1" applyAlignment="1">
      <alignment horizontal="center" vertical="center"/>
    </xf>
    <xf numFmtId="0" fontId="18" fillId="0" borderId="2" xfId="8" applyFont="1" applyFill="1" applyBorder="1" applyAlignment="1">
      <alignment horizontal="center" vertical="center" wrapText="1"/>
    </xf>
    <xf numFmtId="0" fontId="19" fillId="0" borderId="2" xfId="25" applyFont="1" applyFill="1" applyBorder="1" applyAlignment="1">
      <alignment horizontal="left" vertical="center" wrapText="1"/>
    </xf>
    <xf numFmtId="0" fontId="22" fillId="0" borderId="2" xfId="25" applyFont="1" applyFill="1" applyBorder="1" applyAlignment="1">
      <alignment horizontal="left" vertical="center" wrapText="1"/>
    </xf>
    <xf numFmtId="0" fontId="19" fillId="0" borderId="2" xfId="25" applyFont="1" applyFill="1" applyBorder="1" applyAlignment="1">
      <alignment horizontal="center" vertical="center" wrapText="1"/>
    </xf>
    <xf numFmtId="0" fontId="26" fillId="9" borderId="2" xfId="8" applyFont="1" applyFill="1" applyBorder="1" applyAlignment="1">
      <alignment horizontal="right"/>
    </xf>
    <xf numFmtId="0" fontId="18" fillId="0" borderId="0" xfId="25" applyFont="1" applyFill="1" applyBorder="1" applyAlignment="1">
      <alignment horizontal="center" vertical="center" wrapText="1"/>
    </xf>
    <xf numFmtId="0" fontId="18" fillId="0" borderId="0" xfId="25" applyFont="1" applyFill="1" applyBorder="1" applyAlignment="1">
      <alignment horizontal="left" vertical="center" wrapText="1"/>
    </xf>
    <xf numFmtId="0" fontId="18" fillId="0" borderId="0" xfId="25" applyFont="1" applyFill="1" applyBorder="1" applyAlignment="1">
      <alignment horizontal="left" wrapText="1"/>
    </xf>
  </cellXfs>
  <cellStyles count="26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Excel Built-in Normal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Status" xfId="18"/>
    <cellStyle name="Text" xfId="19"/>
    <cellStyle name="Warning" xfId="20"/>
    <cellStyle name="Обычный" xfId="0" builtinId="0" customBuiltin="1"/>
    <cellStyle name="Обычный 2" xfId="21"/>
    <cellStyle name="Обычный 3" xfId="22"/>
    <cellStyle name="Обычный 4" xfId="23"/>
    <cellStyle name="Обычный 5" xfId="24"/>
    <cellStyle name="Обычный 6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gkh-ufsin/Desktop/&#208;&#151;&#208;&#144;&#208;&#154;&#208;&#163;&#208;&#159;&#208;&#154;&#208;&#152;%202019%20&#208;&#179;/14%20&#208;&#165;&#208;&#190;&#208;&#183;&#209;&#130;&#208;&#190;&#208;&#178;&#208;&#176;&#209;&#128;&#209;&#139;/&#208;&#165;&#208;&#184;&#208;&#188;%20&#209;&#129;&#209;&#128;&#208;&#181;&#208;&#180;&#209;&#129;&#209;&#130;&#208;&#178;&#208;&#176;/&#208;&#157;&#208;&#156;&#208;&#166;&#208;&#154;%20&#208;&#156;&#208;&#190;&#209;&#142;&#209;&#137;&#208;&#184;&#208;&#181;%20&#209;&#129;&#209;&#128;&#208;&#181;&#208;&#180;&#209;&#129;&#209;&#130;&#208;&#178;&#208;&#176;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C22" sqref="C22"/>
    </sheetView>
  </sheetViews>
  <sheetFormatPr defaultColWidth="9.109375" defaultRowHeight="13.8"/>
  <cols>
    <col min="1" max="1" width="5.44140625" style="7" customWidth="1"/>
    <col min="2" max="2" width="30.88671875" style="7" customWidth="1"/>
    <col min="3" max="3" width="11" style="7" customWidth="1"/>
    <col min="4" max="7" width="9.88671875" style="7" customWidth="1"/>
    <col min="8" max="8" width="9.5546875" style="7" customWidth="1"/>
    <col min="9" max="9" width="11.88671875" style="7" customWidth="1"/>
    <col min="10" max="12" width="11" style="7" customWidth="1"/>
    <col min="13" max="13" width="19.88671875" style="7" customWidth="1"/>
    <col min="14" max="14" width="9.109375" style="1" customWidth="1"/>
    <col min="15" max="15" width="9.109375" style="7" customWidth="1"/>
    <col min="16" max="16384" width="9.109375" style="7"/>
  </cols>
  <sheetData>
    <row r="1" spans="1:13" s="1" customFormat="1" ht="14.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1" customFormat="1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30" customHeight="1">
      <c r="A3" s="3" t="e">
        <f>[1]ТЗ!A6</f>
        <v>#REF!</v>
      </c>
      <c r="B3" s="30" t="e">
        <f>[1]ТЗ!C6</f>
        <v>#REF!</v>
      </c>
      <c r="C3" s="30"/>
      <c r="D3" s="30"/>
      <c r="E3" s="30"/>
      <c r="F3" s="30" t="s">
        <v>1</v>
      </c>
      <c r="G3" s="30"/>
      <c r="H3" s="4" t="s">
        <v>2</v>
      </c>
      <c r="I3" s="3" t="e">
        <f>[1]ТЗ!AF6</f>
        <v>#REF!</v>
      </c>
      <c r="J3" s="5"/>
      <c r="K3" s="5"/>
      <c r="L3" s="5"/>
      <c r="M3" s="5"/>
    </row>
    <row r="4" spans="1:13" s="1" customFormat="1" ht="29.25" customHeight="1">
      <c r="A4" s="3">
        <v>1</v>
      </c>
      <c r="B4" s="31" t="s">
        <v>3</v>
      </c>
      <c r="C4" s="31"/>
      <c r="D4" s="31"/>
      <c r="E4" s="31"/>
      <c r="F4" s="31" t="s">
        <v>4</v>
      </c>
      <c r="G4" s="31"/>
      <c r="H4" s="4" t="s">
        <v>5</v>
      </c>
      <c r="I4" s="3">
        <v>20</v>
      </c>
      <c r="J4" s="6"/>
      <c r="K4" s="6"/>
      <c r="L4" s="6"/>
      <c r="M4" s="6"/>
    </row>
    <row r="5" spans="1:13" s="1" customFormat="1" ht="28.5" customHeight="1">
      <c r="A5" s="3">
        <v>2</v>
      </c>
      <c r="B5" s="31" t="s">
        <v>6</v>
      </c>
      <c r="C5" s="31"/>
      <c r="D5" s="31"/>
      <c r="E5" s="31"/>
      <c r="F5" s="31" t="s">
        <v>7</v>
      </c>
      <c r="G5" s="31"/>
      <c r="H5" s="4" t="s">
        <v>8</v>
      </c>
      <c r="I5" s="3">
        <v>15</v>
      </c>
      <c r="J5" s="6"/>
      <c r="K5" s="6"/>
      <c r="L5" s="6"/>
      <c r="M5" s="6"/>
    </row>
    <row r="6" spans="1:13" ht="30" customHeight="1">
      <c r="A6" s="32" t="s">
        <v>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47.25" customHeight="1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19.5" customHeight="1">
      <c r="A8" s="32" t="s">
        <v>11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ht="30" customHeight="1">
      <c r="A9" s="8" t="s">
        <v>12</v>
      </c>
      <c r="B9" s="34" t="s">
        <v>13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ht="69" customHeight="1">
      <c r="A10" s="9"/>
      <c r="B10" s="32" t="s">
        <v>14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ht="12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1" customFormat="1" ht="78" customHeight="1">
      <c r="A12" s="11" t="s">
        <v>15</v>
      </c>
      <c r="B12" s="11" t="s">
        <v>16</v>
      </c>
      <c r="C12" s="11" t="s">
        <v>2</v>
      </c>
      <c r="D12" s="11" t="s">
        <v>17</v>
      </c>
      <c r="E12" s="12" t="s">
        <v>18</v>
      </c>
      <c r="F12" s="12" t="s">
        <v>19</v>
      </c>
      <c r="G12" s="12" t="s">
        <v>20</v>
      </c>
      <c r="H12" s="12" t="s">
        <v>21</v>
      </c>
      <c r="I12" s="13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s="1" customFormat="1" ht="36" customHeight="1">
      <c r="A13" s="14">
        <f>A4</f>
        <v>1</v>
      </c>
      <c r="B13" s="15" t="str">
        <f>B4</f>
        <v>Электроды MP — 3d 3мм.</v>
      </c>
      <c r="C13" s="16" t="str">
        <f>H4</f>
        <v>кг.</v>
      </c>
      <c r="D13" s="16">
        <f>I4</f>
        <v>20</v>
      </c>
      <c r="E13" s="17">
        <v>349</v>
      </c>
      <c r="F13" s="17">
        <v>370</v>
      </c>
      <c r="G13" s="17">
        <v>500</v>
      </c>
      <c r="H13" s="18">
        <v>350</v>
      </c>
      <c r="I13" s="18" t="s">
        <v>27</v>
      </c>
      <c r="J13" s="19">
        <f>ROUND(SUM(E13+F13+G13+H13)/3,2)</f>
        <v>523</v>
      </c>
      <c r="K13" s="20">
        <f>SQRT(VARA(E13:G13))</f>
        <v>81.794457839962135</v>
      </c>
      <c r="L13" s="20">
        <f>K13/J13*100</f>
        <v>15.639475686417233</v>
      </c>
      <c r="M13" s="21">
        <f>D13*J13</f>
        <v>10460</v>
      </c>
    </row>
    <row r="14" spans="1:13" s="1" customFormat="1" ht="27.75" customHeight="1">
      <c r="A14" s="14">
        <f>A5</f>
        <v>2</v>
      </c>
      <c r="B14" s="15" t="str">
        <f>B5</f>
        <v>Круг отрезной по металлу 230мм.</v>
      </c>
      <c r="C14" s="16" t="str">
        <f>H5</f>
        <v>шт.</v>
      </c>
      <c r="D14" s="16">
        <f>I5</f>
        <v>15</v>
      </c>
      <c r="E14" s="17">
        <v>120</v>
      </c>
      <c r="F14" s="17">
        <v>200</v>
      </c>
      <c r="G14" s="17">
        <v>150</v>
      </c>
      <c r="H14" s="18">
        <v>125</v>
      </c>
      <c r="I14" s="18" t="s">
        <v>27</v>
      </c>
      <c r="J14" s="19">
        <f>ROUND(SUM(E14+F14+G14+H14)/3,2)</f>
        <v>198.33</v>
      </c>
      <c r="K14" s="20">
        <f>SQRT(VARA(E14:G14))</f>
        <v>40.414518843273832</v>
      </c>
      <c r="L14" s="20">
        <f>K14/J14*100</f>
        <v>20.377410801832212</v>
      </c>
      <c r="M14" s="21">
        <f>D14*J14</f>
        <v>2974.9500000000003</v>
      </c>
    </row>
    <row r="15" spans="1:13" s="1" customFormat="1" ht="14.4">
      <c r="A15" s="35" t="s">
        <v>28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22">
        <f>SUM(M13:M14)</f>
        <v>13434.95</v>
      </c>
    </row>
    <row r="16" spans="1:13" ht="12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 t="s">
        <v>29</v>
      </c>
      <c r="L16" s="6"/>
      <c r="M16" s="23"/>
    </row>
    <row r="17" spans="1:13" ht="12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 t="s">
        <v>29</v>
      </c>
      <c r="L17" s="6"/>
      <c r="M17" s="23"/>
    </row>
    <row r="18" spans="1:13" ht="15" customHeight="1">
      <c r="A18" s="24"/>
      <c r="B18" s="36" t="s">
        <v>30</v>
      </c>
      <c r="C18" s="36"/>
      <c r="D18" s="36"/>
      <c r="E18" s="25"/>
      <c r="F18" s="37" t="s">
        <v>31</v>
      </c>
      <c r="G18" s="37"/>
      <c r="H18" s="37"/>
      <c r="I18" s="26"/>
      <c r="J18" s="27"/>
      <c r="K18" s="27"/>
      <c r="L18" s="27"/>
      <c r="M18" s="27"/>
    </row>
    <row r="19" spans="1:13" ht="14.4">
      <c r="M19" s="28"/>
    </row>
    <row r="20" spans="1:13" s="1" customFormat="1" ht="48.75" customHeight="1">
      <c r="A20" s="38" t="s">
        <v>32</v>
      </c>
      <c r="B20" s="38"/>
      <c r="C20" s="38"/>
      <c r="D20" s="38"/>
      <c r="E20" s="38"/>
      <c r="F20" s="38"/>
      <c r="G20" s="38"/>
      <c r="H20" s="38" t="s">
        <v>33</v>
      </c>
      <c r="I20" s="38"/>
      <c r="J20" s="38"/>
      <c r="K20" s="38"/>
      <c r="L20" s="38"/>
      <c r="M20" s="38"/>
    </row>
  </sheetData>
  <mergeCells count="17">
    <mergeCell ref="B18:D18"/>
    <mergeCell ref="F18:H18"/>
    <mergeCell ref="A20:G20"/>
    <mergeCell ref="H20:M20"/>
    <mergeCell ref="A6:M6"/>
    <mergeCell ref="A7:M7"/>
    <mergeCell ref="A8:M8"/>
    <mergeCell ref="B9:M9"/>
    <mergeCell ref="B10:M10"/>
    <mergeCell ref="A15:L15"/>
    <mergeCell ref="A1:M1"/>
    <mergeCell ref="B3:E3"/>
    <mergeCell ref="F3:G3"/>
    <mergeCell ref="B4:E4"/>
    <mergeCell ref="F4:G4"/>
    <mergeCell ref="B5:E5"/>
    <mergeCell ref="F5:G5"/>
  </mergeCells>
  <printOptions horizontalCentered="1" verticalCentered="1"/>
  <pageMargins left="0.39370078740157477" right="0.39370078740157477" top="0.78740157480314954" bottom="0.78740157480314954" header="0.39370078740157477" footer="0.39370078740157477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revision>5</cp:revision>
  <dcterms:created xsi:type="dcterms:W3CDTF">2006-09-16T00:00:00Z</dcterms:created>
  <dcterms:modified xsi:type="dcterms:W3CDTF">2026-07-30T00:49:38Z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