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74.10.10\Shared\SharedDOCs\ОГОЗиГЗ\проектор\"/>
    </mc:Choice>
  </mc:AlternateContent>
  <bookViews>
    <workbookView xWindow="3030" yWindow="60" windowWidth="11340" windowHeight="6285" activeTab="4"/>
  </bookViews>
  <sheets>
    <sheet name="1" sheetId="1" r:id="rId1"/>
    <sheet name="2" sheetId="4" r:id="rId2"/>
    <sheet name="3" sheetId="5" r:id="rId3"/>
    <sheet name="4" sheetId="6" r:id="rId4"/>
    <sheet name="5" sheetId="7" r:id="rId5"/>
    <sheet name="6" sheetId="8" r:id="rId6"/>
    <sheet name="7" sheetId="9" r:id="rId7"/>
  </sheets>
  <definedNames>
    <definedName name="_xlnm.Print_Area" localSheetId="0">'1'!$A$1:$Q$15</definedName>
    <definedName name="_xlnm.Print_Area" localSheetId="1">'2'!$A$1:$Q$14</definedName>
    <definedName name="_xlnm.Print_Area" localSheetId="2">'3'!$A$1:$Q$16</definedName>
    <definedName name="_xlnm.Print_Area" localSheetId="3">'4'!$A$1:$Q$14</definedName>
    <definedName name="_xlnm.Print_Area" localSheetId="4">'5'!$A$1:$Q$14</definedName>
    <definedName name="_xlnm.Print_Area" localSheetId="5">'6'!$A$1:$Q$15</definedName>
    <definedName name="_xlnm.Print_Area" localSheetId="6">'7'!$A$1:$Q$15</definedName>
  </definedNames>
  <calcPr calcId="162913"/>
</workbook>
</file>

<file path=xl/calcChain.xml><?xml version="1.0" encoding="utf-8"?>
<calcChain xmlns="http://schemas.openxmlformats.org/spreadsheetml/2006/main">
  <c r="J9" i="7" l="1"/>
  <c r="K9" i="7"/>
  <c r="N10" i="9" l="1"/>
  <c r="K10" i="9"/>
  <c r="L10" i="9" s="1"/>
  <c r="M10" i="9" s="1"/>
  <c r="J10" i="9"/>
  <c r="H10" i="9"/>
  <c r="F10" i="9"/>
  <c r="N9" i="9"/>
  <c r="O9" i="9" s="1"/>
  <c r="P9" i="9" s="1"/>
  <c r="Q9" i="9" s="1"/>
  <c r="K9" i="9"/>
  <c r="L9" i="9" s="1"/>
  <c r="M9" i="9" s="1"/>
  <c r="J9" i="9"/>
  <c r="H9" i="9"/>
  <c r="F9" i="9"/>
  <c r="N10" i="8"/>
  <c r="O10" i="8" s="1"/>
  <c r="P10" i="8" s="1"/>
  <c r="Q10" i="8" s="1"/>
  <c r="K10" i="8"/>
  <c r="L10" i="8" s="1"/>
  <c r="M10" i="8" s="1"/>
  <c r="J10" i="8"/>
  <c r="H10" i="8"/>
  <c r="F10" i="8"/>
  <c r="N9" i="8"/>
  <c r="K9" i="8"/>
  <c r="L9" i="8" s="1"/>
  <c r="M9" i="8" s="1"/>
  <c r="J9" i="8"/>
  <c r="H9" i="8"/>
  <c r="F9" i="8"/>
  <c r="N9" i="7"/>
  <c r="O9" i="7" s="1"/>
  <c r="P9" i="7" s="1"/>
  <c r="Q9" i="7" s="1"/>
  <c r="L9" i="7"/>
  <c r="M9" i="7" s="1"/>
  <c r="H9" i="7"/>
  <c r="F9" i="7"/>
  <c r="F10" i="7" s="1"/>
  <c r="N9" i="6"/>
  <c r="N10" i="6" s="1"/>
  <c r="K9" i="6"/>
  <c r="L9" i="6" s="1"/>
  <c r="M9" i="6" s="1"/>
  <c r="J9" i="6"/>
  <c r="J10" i="6" s="1"/>
  <c r="H9" i="6"/>
  <c r="H10" i="6" s="1"/>
  <c r="F9" i="6"/>
  <c r="F10" i="6" s="1"/>
  <c r="N11" i="5"/>
  <c r="O11" i="5" s="1"/>
  <c r="P11" i="5" s="1"/>
  <c r="Q11" i="5" s="1"/>
  <c r="K11" i="5"/>
  <c r="L11" i="5" s="1"/>
  <c r="M11" i="5" s="1"/>
  <c r="J11" i="5"/>
  <c r="H11" i="5"/>
  <c r="F11" i="5"/>
  <c r="N10" i="5"/>
  <c r="O10" i="5" s="1"/>
  <c r="P10" i="5" s="1"/>
  <c r="Q10" i="5" s="1"/>
  <c r="K10" i="5"/>
  <c r="L10" i="5" s="1"/>
  <c r="M10" i="5" s="1"/>
  <c r="J10" i="5"/>
  <c r="H10" i="5"/>
  <c r="F10" i="5"/>
  <c r="N9" i="5"/>
  <c r="K9" i="5"/>
  <c r="L9" i="5" s="1"/>
  <c r="M9" i="5" s="1"/>
  <c r="J9" i="5"/>
  <c r="H9" i="5"/>
  <c r="F9" i="5"/>
  <c r="N9" i="4"/>
  <c r="O9" i="4" s="1"/>
  <c r="P9" i="4" s="1"/>
  <c r="Q9" i="4" s="1"/>
  <c r="K9" i="4"/>
  <c r="L9" i="4" s="1"/>
  <c r="M9" i="4" s="1"/>
  <c r="J9" i="4"/>
  <c r="J10" i="4" s="1"/>
  <c r="H9" i="4"/>
  <c r="H10" i="4" s="1"/>
  <c r="F9" i="4"/>
  <c r="F10" i="4" s="1"/>
  <c r="N10" i="1"/>
  <c r="O10" i="1" s="1"/>
  <c r="P10" i="1" s="1"/>
  <c r="Q10" i="1" s="1"/>
  <c r="K10" i="1"/>
  <c r="L10" i="1" s="1"/>
  <c r="M10" i="1" s="1"/>
  <c r="J10" i="1"/>
  <c r="H10" i="1"/>
  <c r="F10" i="1"/>
  <c r="J12" i="5" l="1"/>
  <c r="J10" i="7"/>
  <c r="J11" i="8"/>
  <c r="F11" i="9"/>
  <c r="J11" i="9"/>
  <c r="N11" i="9"/>
  <c r="H11" i="9"/>
  <c r="H11" i="8"/>
  <c r="F11" i="8"/>
  <c r="N11" i="8"/>
  <c r="O9" i="8"/>
  <c r="P9" i="8" s="1"/>
  <c r="Q9" i="8" s="1"/>
  <c r="Q11" i="8" s="1"/>
  <c r="N10" i="7"/>
  <c r="H10" i="7"/>
  <c r="O9" i="6"/>
  <c r="P9" i="6" s="1"/>
  <c r="Q9" i="6" s="1"/>
  <c r="Q10" i="6" s="1"/>
  <c r="F12" i="5"/>
  <c r="N12" i="5"/>
  <c r="O9" i="5"/>
  <c r="P9" i="5" s="1"/>
  <c r="Q9" i="5" s="1"/>
  <c r="Q12" i="5" s="1"/>
  <c r="H12" i="5"/>
  <c r="N10" i="4"/>
  <c r="O10" i="9"/>
  <c r="P10" i="9" s="1"/>
  <c r="Q10" i="9" s="1"/>
  <c r="Q11" i="9" s="1"/>
  <c r="Q10" i="7"/>
  <c r="Q10" i="4"/>
  <c r="N9" i="1"/>
  <c r="N11" i="1" s="1"/>
  <c r="K9" i="1"/>
  <c r="L9" i="1" s="1"/>
  <c r="M9" i="1" s="1"/>
  <c r="J9" i="1"/>
  <c r="J11" i="1" s="1"/>
  <c r="H9" i="1"/>
  <c r="H11" i="1" s="1"/>
  <c r="F9" i="1"/>
  <c r="F11" i="1" s="1"/>
  <c r="O9" i="1" l="1"/>
  <c r="P9" i="1" s="1"/>
  <c r="Q9" i="1" s="1"/>
  <c r="Q11" i="1" s="1"/>
</calcChain>
</file>

<file path=xl/sharedStrings.xml><?xml version="1.0" encoding="utf-8"?>
<sst xmlns="http://schemas.openxmlformats.org/spreadsheetml/2006/main" count="248" uniqueCount="69">
  <si>
    <t>№п/п</t>
  </si>
  <si>
    <t>Наименование</t>
  </si>
  <si>
    <t>Ед.изм</t>
  </si>
  <si>
    <t>Кол-во</t>
  </si>
  <si>
    <t>Цена за ед.</t>
  </si>
  <si>
    <t>Сумма</t>
  </si>
  <si>
    <t>Итого:</t>
  </si>
  <si>
    <t>Используемый метод определения НМЦК с обоснованием:</t>
  </si>
  <si>
    <t>Дата подготовки обоснования НМЦК:</t>
  </si>
  <si>
    <t>Расчет начальной (максимальной) цены контракта</t>
  </si>
  <si>
    <t>Для расчета начальной (максимальной) цены использован метод сопоставимых рыночных цен (анализ рынка), который является приоритетным для определения и обоснования НМЦК (ч.8 ст.22 Федерального закона от 05.04.2013 г. №44-ФЗ). Расчет начальной (максимальной) цены контракта выполнен в соответствии с методическими рекомендациями, утвержденными приказом Минэкономразвития РФ от 02.10.2013 №567</t>
  </si>
  <si>
    <t>Цена за единицу изм. с округлением (вниз) до сотых долей после запятой (руб.)</t>
  </si>
  <si>
    <t>Цена за единицу изм. (руб.)</t>
  </si>
  <si>
    <t>Н(М)ЦК контракта с учетом округления цены за единицу (руб.)</t>
  </si>
  <si>
    <t>Среднее квадратичное отклонение</t>
  </si>
  <si>
    <t>коэффициент вариации цен V (%)                    (не должен превышать 33%)</t>
  </si>
  <si>
    <t xml:space="preserve">Расчет Н(М)ЦК по формуле   v - количество (объем) закупаемого товара (работы, услуги);
n - количество значений, используемых в расчете;
i - номер источника ценовой информации;
     - цена единицы       </t>
  </si>
  <si>
    <t xml:space="preserve">Среднняя цена за ед. &lt;ц&gt;  </t>
  </si>
  <si>
    <t>Однородность совокупности значений выявленных цен, используемых в расчете Н(М)ЦК</t>
  </si>
  <si>
    <t>Н(М)ЦК, определяемая методом сопоставимых рыночных цен (анализа рынка)</t>
  </si>
  <si>
    <t>Основные характеристики объекта закупки</t>
  </si>
  <si>
    <t xml:space="preserve">Приложение №_______
"   
</t>
  </si>
  <si>
    <t xml:space="preserve">Обоснование начальной (максимальной) цены договора </t>
  </si>
  <si>
    <t>м</t>
  </si>
  <si>
    <t>Исполнитель: Ушаков А.С.</t>
  </si>
  <si>
    <t xml:space="preserve">1. Провод силовой типа ПВС. Силовой провод применяется для соединения электробытовых устройств, инструментов и приборов (холодильники, микроклиматическое оборудование, стиральные и посудомоечные машины, удлинителей), устройства для дачного хозяйства (садоводство и пр.), при номинальном напряжении до 380/660В. Тип – провод. Марка – ПВС. Количество жил – 2. Сечение жилы не менее 1 мм2. Материал изоляции – ПВХ пластикат. Материал жил – медь. Материал оболочки – ПВХ пластикат. Конструкция жилы – многопроволочная. Форма жилы – круглая. Длина провода в 1-ой бухте не менее 200 м. Для уличной прокладки.
2. Кабель информационный типа «витая пара». Кабель имеет не менее 8 жил, 4 пары. Материал проводника бескислородная медная жила, диаметром не менее 0,5 мм. Изоляция проводника - полиэтилен повышенный плотности, диаметром не менее 0,9 мм. Тип прокладки уличная. Цвет кабеля – черный. Поставка: цельный провод в бухте. Длина провода в 1-ой бухте не менее 305 м.
</t>
  </si>
  <si>
    <t xml:space="preserve">1. Вид кондиционер – сплит-система. Режим кондиционера: охлаждение, обогрев. Вид блока кондиционера – наружный. Тип внутреннего блока – настенный. Мощность в режиме охлаждения не менее 2,0 кВт. Мощность в режиме обогрева не менее 2,0 кВт. Обслуживаемая площадь не менее 20м2. Класс энергетической эффективности – А. Пульт дистанционного управления - наличие. Напряжение питания – 220В, 50 Гц. Потребляемая мощность охлаждения не более 0,9 кВт. Потребляемая мощность обогрева не более 0,9 кВт. Включая стандартный монтаж (доставка кондиционера, установка наружного блока (без использования автовышки), прокладка межблочной трассы до 3-х метров, подключение к розетке, пусконаладочные работы)
</t>
  </si>
  <si>
    <t>комп.</t>
  </si>
  <si>
    <t>провод ПВС</t>
  </si>
  <si>
    <t>информационный кабель</t>
  </si>
  <si>
    <t>сплит-система</t>
  </si>
  <si>
    <t xml:space="preserve">1. Провод полевой. Предназначен для полевой связи. С многопроволочными медными и стальными проводами с полиэтиленновой изоляцией высокой плотности по каждой жиле не менее 0,5 мм. Шаг скрутки проволок не более 18 мм. 1 пара. Сечение жил 0,5 мм2. Поставка: цельный провод в бухте. Длина провода в 1-ой бухте - 500 м
2.Кабель комбинированный для видеонаблюдения. Кабель для видеонаблюдения с коаксиальным проводником и 2 жилами для питания. Коаксиальный кабель - центральная (многожильная) медная жила, вспененный диэлектрик, аналог кабеля (РК-75-2-13). Жила питания (медная) многожильная, сечением не менее 0,75 мм2 в изоляции из ПВХ. Поставка: цельный провод в бухте. Длина провода в 1-ой бухте - 200 м.                                                                                                                                                                                                                                                                                    3. Кабель силовой типа ШВВП. Провод с многопроволочными жилами с поливинилхлоридной изоляцией. Количество жил не менее 2. Сечение жил не менее 
0,75 мм2. Номинальное напряжение 220/380 В. Поставка цельный провод в бухте. Длина провода 1 бухта – 200 м. 
</t>
  </si>
  <si>
    <t>провод полевой</t>
  </si>
  <si>
    <t>кабель комбинированный для видеонаблюдения</t>
  </si>
  <si>
    <t>кабель силовой типа ШВВП</t>
  </si>
  <si>
    <t>1. Изолента ПВХ для обеспечения электроизоляции различных проводов и кабелей путем их обмотки. Характеристики: напряжение пробоя не менее 1кВ; основной материал ПВХ; цвет – черная; размеры не менее ширина - 15мм и длина 20м</t>
  </si>
  <si>
    <t>изолента</t>
  </si>
  <si>
    <t>шт.</t>
  </si>
  <si>
    <t xml:space="preserve">1. Стяжка кабельная. Предназначена для крепления проводов и кабелей к различным несущим поверхностям, объединения проводов и кабелей в группы, крепление бирок. Ширина ленты не менее 4,8 мм. Длина ленты не менее 350 мм. Толщина ленты – не менее 1 мм. Материал – нейлон. Замок ленточного хомута – пластиковый язычок/носик. Модель/исполнение – с внутренним зубчатым зацеплением.
2. Коробка распределительная. Применяется при прокладке электропроводки по стенам, потолкам зданий и сооружений, а так же для механической защиты мест соединения проводов и кабелей и для защиты от проникновения, пыли, влаги и посторонних предметов. Размеры коробки не менее 100х100х50 мм. Материал изделия – пластик. Форма – квадратная. Степень защиты - IP55. 
</t>
  </si>
  <si>
    <t>стяжка кабельная</t>
  </si>
  <si>
    <t>коробка распределительная</t>
  </si>
  <si>
    <t>ИО-102-16/2</t>
  </si>
  <si>
    <t xml:space="preserve">1. ИО-102-16/2 извещатель магнитноконтактный. Тип контактов нормально замкнутый. Тип корпуса пластмассовый. Максимальный коммутируемый ток не более 250мА. Максимальное коммутируемое напряжение не более 72 В. Габаритные размеры корпус геркона не более 35х10х10 мм, корпус магнита не более 35х10х10 мм.
2. ИО-102-20/Б2М извещатель магнитноконтактный. Тип контактов нормально замкнутый. Тип корпуса металлический. Максимальный коммутируемый ток не более 0,5 А. Максимальное коммутируемое напряжениене более 72 В. Габаритные размеры корпус геркона не более 53х30х30 мм, корпус магнита не более 53х30х30 мм.
</t>
  </si>
  <si>
    <t>ИО-102-20/Б2М</t>
  </si>
  <si>
    <t>Коммерческое (ценовое) предложение №1                                    (вх. 1223 )</t>
  </si>
  <si>
    <t>Коммерческое (ценовое) предложение №2                           (вх. 1184)</t>
  </si>
  <si>
    <t>Коммерческое (ценовое) предложение №1                       (вх. 1162)</t>
  </si>
  <si>
    <t>Коммерческое (ценовое) предложение №1                                        (вх. 1162)</t>
  </si>
  <si>
    <t>Коммерческое (ценовое) предложение №1                           (вх. 1185)</t>
  </si>
  <si>
    <t>Коммерческое (ценовое) предложение №1                                  (вх. 1185)</t>
  </si>
  <si>
    <t xml:space="preserve">Коммерческое (ценовое) предложение №2                     (вх. 1186) </t>
  </si>
  <si>
    <t>Коммерческое (ценовое) предложение №2                    (вх. 1186)</t>
  </si>
  <si>
    <t>Коммерческое (ценовое) предложение №1                                  (вх. 1182)</t>
  </si>
  <si>
    <t>Коммерческое (ценовое) предложение №2                            (вх. 1183)</t>
  </si>
  <si>
    <t>Коммерческое (ценовое) предложение № 3                 (вх. 1457)</t>
  </si>
  <si>
    <t>Коммерческое (ценовое) предложение № 3                      (вх.  1458)</t>
  </si>
  <si>
    <t>Коммерческое (ценовое) предложение №2                         (вх. 1456)</t>
  </si>
  <si>
    <t>Коммерческое (ценовое) предложение № 3                               (вх. 1459)</t>
  </si>
  <si>
    <t>Коммерческое (ценовое) предложение №2                      (вх. 1460)</t>
  </si>
  <si>
    <t>Коммерческое (ценовое) предложение № 3                                   (вх. 1182, вх. 1461)</t>
  </si>
  <si>
    <t>Коммерческое (ценовое) предложение № 3               (вх. 1455)</t>
  </si>
  <si>
    <t>Коммерческое (ценовое) предложение № 3                (вх. 1454)</t>
  </si>
  <si>
    <t xml:space="preserve">Коммерческое  предложение №1        вх№ 13069 от 14.05.2026            </t>
  </si>
  <si>
    <t>Коммерческое предложение № 3   вх№ 13076 от 14.05.2026</t>
  </si>
  <si>
    <t>Установить стартовую цену закупочной сессии на ЕАТ в размере минимального ценового предложения 78142 рублей (КП №3).</t>
  </si>
  <si>
    <t>Проектор</t>
  </si>
  <si>
    <t>Коммерческое предложение №2      вх№ 13940 от 25.05.2026</t>
  </si>
  <si>
    <t>проектор</t>
  </si>
  <si>
    <t xml:space="preserve">                 Информация о валюте, используемой для формирования цены контракта и расчетов с исполнителем: Валютой, используемой для формирования цены     договора и расчетов с исполнителями, является российский рубль.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</si>
</sst>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yr"/>
      <charset val="204"/>
    </font>
    <font>
      <sz val="8"/>
      <name val="Arial Cyr"/>
      <charset val="204"/>
    </font>
    <font>
      <sz val="20"/>
      <name val="Times New Roman"/>
      <family val="1"/>
      <charset val="204"/>
    </font>
    <font>
      <sz val="22"/>
      <name val="Times New Roman"/>
      <family val="1"/>
      <charset val="204"/>
    </font>
    <font>
      <b/>
      <sz val="22"/>
      <name val="Times New Roman"/>
      <family val="1"/>
      <charset val="204"/>
    </font>
    <font>
      <b/>
      <sz val="20"/>
      <name val="Times New Roman"/>
      <family val="1"/>
      <charset val="204"/>
    </font>
    <font>
      <sz val="20"/>
      <color indexed="17"/>
      <name val="Times New Roman"/>
      <family val="1"/>
      <charset val="204"/>
    </font>
    <font>
      <b/>
      <sz val="18"/>
      <name val="Times New Roman"/>
      <family val="1"/>
      <charset val="204"/>
    </font>
    <font>
      <sz val="18"/>
      <name val="Times New Roman"/>
      <family val="1"/>
      <charset val="204"/>
    </font>
    <font>
      <b/>
      <sz val="18"/>
      <color indexed="17"/>
      <name val="Times New Roman"/>
      <family val="1"/>
      <charset val="204"/>
    </font>
    <font>
      <b/>
      <sz val="22"/>
      <color indexed="17"/>
      <name val="Times New Roman"/>
      <family val="1"/>
      <charset val="204"/>
    </font>
    <font>
      <sz val="18"/>
      <color indexed="8"/>
      <name val="Times New Roman"/>
      <family val="1"/>
      <charset val="204"/>
    </font>
    <font>
      <sz val="20"/>
      <color indexed="8"/>
      <name val="Times New Roman"/>
      <family val="1"/>
      <charset val="204"/>
    </font>
    <font>
      <sz val="18"/>
      <color theme="1"/>
      <name val="Times New Roman"/>
      <family val="1"/>
      <charset val="204"/>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applyFill="0"/>
  </cellStyleXfs>
  <cellXfs count="75">
    <xf numFmtId="0" fontId="0" fillId="0" borderId="0" xfId="0"/>
    <xf numFmtId="0" fontId="2" fillId="0" borderId="0" xfId="0" applyFont="1"/>
    <xf numFmtId="0" fontId="2" fillId="0" borderId="0" xfId="0" applyFont="1" applyFill="1"/>
    <xf numFmtId="0" fontId="3" fillId="0" borderId="0" xfId="0" applyFont="1"/>
    <xf numFmtId="0" fontId="4" fillId="0" borderId="0"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2" fontId="2" fillId="0" borderId="0" xfId="0" applyNumberFormat="1" applyFont="1"/>
    <xf numFmtId="0" fontId="6" fillId="0" borderId="0" xfId="0" applyFont="1" applyFill="1"/>
    <xf numFmtId="0" fontId="5" fillId="0" borderId="0" xfId="0" applyFont="1" applyFill="1" applyBorder="1" applyAlignment="1">
      <alignment vertical="center"/>
    </xf>
    <xf numFmtId="2" fontId="8"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10" fillId="0" borderId="0" xfId="0" applyFont="1" applyFill="1" applyBorder="1" applyAlignment="1">
      <alignment vertical="center"/>
    </xf>
    <xf numFmtId="4"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3" fillId="0" borderId="1" xfId="0" applyFont="1" applyFill="1" applyBorder="1"/>
    <xf numFmtId="4" fontId="11" fillId="0" borderId="3"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2" fontId="4" fillId="0" borderId="1" xfId="0" applyNumberFormat="1" applyFont="1" applyFill="1" applyBorder="1"/>
    <xf numFmtId="0" fontId="12" fillId="0" borderId="1" xfId="0" applyFont="1" applyBorder="1" applyAlignment="1">
      <alignment vertical="top"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13" fillId="0" borderId="1" xfId="0" applyFont="1" applyFill="1" applyBorder="1" applyAlignment="1">
      <alignment horizontal="center" vertical="center" wrapText="1"/>
    </xf>
    <xf numFmtId="2" fontId="8" fillId="0" borderId="1" xfId="0" applyNumberFormat="1" applyFont="1" applyFill="1" applyBorder="1" applyAlignment="1">
      <alignment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Border="1" applyAlignment="1">
      <alignment vertical="top"/>
    </xf>
    <xf numFmtId="2" fontId="11" fillId="0" borderId="3" xfId="0" applyNumberFormat="1" applyFont="1" applyFill="1" applyBorder="1" applyAlignment="1">
      <alignment horizontal="center" vertical="center" wrapText="1"/>
    </xf>
    <xf numFmtId="0" fontId="4"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1" fillId="0" borderId="1" xfId="0" applyFont="1" applyFill="1" applyBorder="1" applyAlignment="1">
      <alignment horizontal="justify" vertical="justify" wrapText="1"/>
    </xf>
    <xf numFmtId="0" fontId="11"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11" fillId="0" borderId="0" xfId="0" applyFont="1" applyAlignment="1">
      <alignment horizontal="left" wrapText="1"/>
    </xf>
    <xf numFmtId="0" fontId="2" fillId="0" borderId="2"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14" fontId="5" fillId="2" borderId="2"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2" fillId="0" borderId="6" xfId="0" applyFont="1" applyFill="1" applyBorder="1" applyAlignment="1">
      <alignment vertical="center" wrapText="1"/>
    </xf>
    <xf numFmtId="0" fontId="5" fillId="0" borderId="2"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2" fillId="2" borderId="3"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3" xfId="0" applyFont="1" applyFill="1" applyBorder="1" applyAlignment="1">
      <alignment horizontal="center" vertical="center" textRotation="90" wrapText="1"/>
    </xf>
    <xf numFmtId="0" fontId="2"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0" xfId="0" applyFont="1" applyFill="1" applyAlignment="1">
      <alignment horizontal="center" wrapText="1"/>
    </xf>
    <xf numFmtId="0" fontId="2" fillId="0" borderId="0" xfId="0" applyFont="1" applyFill="1" applyAlignment="1">
      <alignment horizontal="center"/>
    </xf>
    <xf numFmtId="0" fontId="4" fillId="0" borderId="0" xfId="0" applyFont="1" applyFill="1" applyBorder="1" applyAlignment="1">
      <alignment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xf numFmtId="4"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0" fontId="2" fillId="0" borderId="1" xfId="0" applyFont="1" applyBorder="1" applyAlignment="1">
      <alignmen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28575</xdr:colOff>
      <xdr:row>6</xdr:row>
      <xdr:rowOff>2667000</xdr:rowOff>
    </xdr:from>
    <xdr:to>
      <xdr:col>14</xdr:col>
      <xdr:colOff>9525</xdr:colOff>
      <xdr:row>6</xdr:row>
      <xdr:rowOff>3028950</xdr:rowOff>
    </xdr:to>
    <xdr:pic>
      <xdr:nvPicPr>
        <xdr:cNvPr id="2066"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496050"/>
          <a:ext cx="2962275" cy="0"/>
        </a:xfrm>
        <a:prstGeom prst="rect">
          <a:avLst/>
        </a:prstGeom>
        <a:noFill/>
        <a:ln w="9525">
          <a:noFill/>
          <a:miter lim="800000"/>
          <a:headEnd/>
          <a:tailEnd/>
        </a:ln>
      </xdr:spPr>
    </xdr:pic>
    <xdr:clientData/>
  </xdr:twoCellAnchor>
  <xdr:twoCellAnchor>
    <xdr:from>
      <xdr:col>10</xdr:col>
      <xdr:colOff>1381125</xdr:colOff>
      <xdr:row>7</xdr:row>
      <xdr:rowOff>3781425</xdr:rowOff>
    </xdr:from>
    <xdr:to>
      <xdr:col>11</xdr:col>
      <xdr:colOff>1819275</xdr:colOff>
      <xdr:row>7</xdr:row>
      <xdr:rowOff>4572000</xdr:rowOff>
    </xdr:to>
    <xdr:pic>
      <xdr:nvPicPr>
        <xdr:cNvPr id="2067" name="Picture 2"/>
        <xdr:cNvPicPr>
          <a:picLocks noChangeAspect="1" noChangeArrowheads="1"/>
        </xdr:cNvPicPr>
      </xdr:nvPicPr>
      <xdr:blipFill>
        <a:blip xmlns:r="http://schemas.openxmlformats.org/officeDocument/2006/relationships" r:embed="rId2"/>
        <a:srcRect/>
        <a:stretch>
          <a:fillRect/>
        </a:stretch>
      </xdr:blipFill>
      <xdr:spPr bwMode="auto">
        <a:xfrm>
          <a:off x="13877925" y="10277475"/>
          <a:ext cx="1828800" cy="790575"/>
        </a:xfrm>
        <a:prstGeom prst="rect">
          <a:avLst/>
        </a:prstGeom>
        <a:noFill/>
        <a:ln w="9525">
          <a:noFill/>
          <a:miter lim="800000"/>
          <a:headEnd/>
          <a:tailEnd/>
        </a:ln>
      </xdr:spPr>
    </xdr:pic>
    <xdr:clientData/>
  </xdr:twoCellAnchor>
  <xdr:twoCellAnchor>
    <xdr:from>
      <xdr:col>11</xdr:col>
      <xdr:colOff>1838325</xdr:colOff>
      <xdr:row>7</xdr:row>
      <xdr:rowOff>3838575</xdr:rowOff>
    </xdr:from>
    <xdr:to>
      <xdr:col>12</xdr:col>
      <xdr:colOff>2028825</xdr:colOff>
      <xdr:row>7</xdr:row>
      <xdr:rowOff>4714875</xdr:rowOff>
    </xdr:to>
    <xdr:pic>
      <xdr:nvPicPr>
        <xdr:cNvPr id="2068" name="Picture 1"/>
        <xdr:cNvPicPr>
          <a:picLocks noChangeAspect="1" noChangeArrowheads="1"/>
        </xdr:cNvPicPr>
      </xdr:nvPicPr>
      <xdr:blipFill>
        <a:blip xmlns:r="http://schemas.openxmlformats.org/officeDocument/2006/relationships" r:embed="rId3"/>
        <a:srcRect/>
        <a:stretch>
          <a:fillRect/>
        </a:stretch>
      </xdr:blipFill>
      <xdr:spPr bwMode="auto">
        <a:xfrm>
          <a:off x="15725775" y="10334625"/>
          <a:ext cx="2066925" cy="87630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2069"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496050"/>
          <a:ext cx="2962275" cy="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2070"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496050"/>
          <a:ext cx="2962275" cy="0"/>
        </a:xfrm>
        <a:prstGeom prst="rect">
          <a:avLst/>
        </a:prstGeom>
        <a:noFill/>
        <a:ln w="9525">
          <a:noFill/>
          <a:miter lim="800000"/>
          <a:headEnd/>
          <a:tailEnd/>
        </a:ln>
      </xdr:spPr>
    </xdr:pic>
    <xdr:clientData/>
  </xdr:twoCellAnchor>
  <xdr:twoCellAnchor editAs="oneCell">
    <xdr:from>
      <xdr:col>13</xdr:col>
      <xdr:colOff>114300</xdr:colOff>
      <xdr:row>7</xdr:row>
      <xdr:rowOff>3495675</xdr:rowOff>
    </xdr:from>
    <xdr:to>
      <xdr:col>13</xdr:col>
      <xdr:colOff>2876550</xdr:colOff>
      <xdr:row>7</xdr:row>
      <xdr:rowOff>4933950</xdr:rowOff>
    </xdr:to>
    <xdr:pic>
      <xdr:nvPicPr>
        <xdr:cNvPr id="2071" name="Рисунок 12"/>
        <xdr:cNvPicPr>
          <a:picLocks noChangeAspect="1"/>
        </xdr:cNvPicPr>
      </xdr:nvPicPr>
      <xdr:blipFill>
        <a:blip xmlns:r="http://schemas.openxmlformats.org/officeDocument/2006/relationships" r:embed="rId4"/>
        <a:srcRect/>
        <a:stretch>
          <a:fillRect/>
        </a:stretch>
      </xdr:blipFill>
      <xdr:spPr bwMode="auto">
        <a:xfrm>
          <a:off x="17964150" y="9991725"/>
          <a:ext cx="2762250" cy="14382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28575</xdr:colOff>
      <xdr:row>6</xdr:row>
      <xdr:rowOff>2667000</xdr:rowOff>
    </xdr:from>
    <xdr:to>
      <xdr:col>14</xdr:col>
      <xdr:colOff>9525</xdr:colOff>
      <xdr:row>6</xdr:row>
      <xdr:rowOff>3028950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10</xdr:col>
      <xdr:colOff>1381125</xdr:colOff>
      <xdr:row>7</xdr:row>
      <xdr:rowOff>3781425</xdr:rowOff>
    </xdr:from>
    <xdr:to>
      <xdr:col>11</xdr:col>
      <xdr:colOff>1819275</xdr:colOff>
      <xdr:row>7</xdr:row>
      <xdr:rowOff>4572000</xdr:rowOff>
    </xdr:to>
    <xdr:pic>
      <xdr:nvPicPr>
        <xdr:cNvPr id="3" name="Picture 2"/>
        <xdr:cNvPicPr>
          <a:picLocks noChangeAspect="1" noChangeArrowheads="1"/>
        </xdr:cNvPicPr>
      </xdr:nvPicPr>
      <xdr:blipFill>
        <a:blip xmlns:r="http://schemas.openxmlformats.org/officeDocument/2006/relationships" r:embed="rId2"/>
        <a:srcRect/>
        <a:stretch>
          <a:fillRect/>
        </a:stretch>
      </xdr:blipFill>
      <xdr:spPr bwMode="auto">
        <a:xfrm>
          <a:off x="13877925" y="10582275"/>
          <a:ext cx="1828800" cy="790575"/>
        </a:xfrm>
        <a:prstGeom prst="rect">
          <a:avLst/>
        </a:prstGeom>
        <a:noFill/>
        <a:ln w="9525">
          <a:noFill/>
          <a:miter lim="800000"/>
          <a:headEnd/>
          <a:tailEnd/>
        </a:ln>
      </xdr:spPr>
    </xdr:pic>
    <xdr:clientData/>
  </xdr:twoCellAnchor>
  <xdr:twoCellAnchor>
    <xdr:from>
      <xdr:col>11</xdr:col>
      <xdr:colOff>1838325</xdr:colOff>
      <xdr:row>7</xdr:row>
      <xdr:rowOff>3838575</xdr:rowOff>
    </xdr:from>
    <xdr:to>
      <xdr:col>12</xdr:col>
      <xdr:colOff>2028825</xdr:colOff>
      <xdr:row>7</xdr:row>
      <xdr:rowOff>4714875</xdr:rowOff>
    </xdr:to>
    <xdr:pic>
      <xdr:nvPicPr>
        <xdr:cNvPr id="4" name="Picture 1"/>
        <xdr:cNvPicPr>
          <a:picLocks noChangeAspect="1" noChangeArrowheads="1"/>
        </xdr:cNvPicPr>
      </xdr:nvPicPr>
      <xdr:blipFill>
        <a:blip xmlns:r="http://schemas.openxmlformats.org/officeDocument/2006/relationships" r:embed="rId3"/>
        <a:srcRect/>
        <a:stretch>
          <a:fillRect/>
        </a:stretch>
      </xdr:blipFill>
      <xdr:spPr bwMode="auto">
        <a:xfrm>
          <a:off x="15725775" y="10639425"/>
          <a:ext cx="2066925" cy="87630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5"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6"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editAs="oneCell">
    <xdr:from>
      <xdr:col>13</xdr:col>
      <xdr:colOff>114300</xdr:colOff>
      <xdr:row>7</xdr:row>
      <xdr:rowOff>3495675</xdr:rowOff>
    </xdr:from>
    <xdr:to>
      <xdr:col>13</xdr:col>
      <xdr:colOff>2876550</xdr:colOff>
      <xdr:row>7</xdr:row>
      <xdr:rowOff>4933950</xdr:rowOff>
    </xdr:to>
    <xdr:pic>
      <xdr:nvPicPr>
        <xdr:cNvPr id="7" name="Рисунок 12"/>
        <xdr:cNvPicPr>
          <a:picLocks noChangeAspect="1"/>
        </xdr:cNvPicPr>
      </xdr:nvPicPr>
      <xdr:blipFill>
        <a:blip xmlns:r="http://schemas.openxmlformats.org/officeDocument/2006/relationships" r:embed="rId4"/>
        <a:srcRect/>
        <a:stretch>
          <a:fillRect/>
        </a:stretch>
      </xdr:blipFill>
      <xdr:spPr bwMode="auto">
        <a:xfrm>
          <a:off x="17964150" y="10296525"/>
          <a:ext cx="2762250" cy="1438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28575</xdr:colOff>
      <xdr:row>6</xdr:row>
      <xdr:rowOff>2667000</xdr:rowOff>
    </xdr:from>
    <xdr:to>
      <xdr:col>14</xdr:col>
      <xdr:colOff>9525</xdr:colOff>
      <xdr:row>6</xdr:row>
      <xdr:rowOff>3028950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10</xdr:col>
      <xdr:colOff>1381125</xdr:colOff>
      <xdr:row>7</xdr:row>
      <xdr:rowOff>3781425</xdr:rowOff>
    </xdr:from>
    <xdr:to>
      <xdr:col>11</xdr:col>
      <xdr:colOff>1819275</xdr:colOff>
      <xdr:row>7</xdr:row>
      <xdr:rowOff>4572000</xdr:rowOff>
    </xdr:to>
    <xdr:pic>
      <xdr:nvPicPr>
        <xdr:cNvPr id="3" name="Picture 2"/>
        <xdr:cNvPicPr>
          <a:picLocks noChangeAspect="1" noChangeArrowheads="1"/>
        </xdr:cNvPicPr>
      </xdr:nvPicPr>
      <xdr:blipFill>
        <a:blip xmlns:r="http://schemas.openxmlformats.org/officeDocument/2006/relationships" r:embed="rId2"/>
        <a:srcRect/>
        <a:stretch>
          <a:fillRect/>
        </a:stretch>
      </xdr:blipFill>
      <xdr:spPr bwMode="auto">
        <a:xfrm>
          <a:off x="13877925" y="10582275"/>
          <a:ext cx="1828800" cy="790575"/>
        </a:xfrm>
        <a:prstGeom prst="rect">
          <a:avLst/>
        </a:prstGeom>
        <a:noFill/>
        <a:ln w="9525">
          <a:noFill/>
          <a:miter lim="800000"/>
          <a:headEnd/>
          <a:tailEnd/>
        </a:ln>
      </xdr:spPr>
    </xdr:pic>
    <xdr:clientData/>
  </xdr:twoCellAnchor>
  <xdr:twoCellAnchor>
    <xdr:from>
      <xdr:col>11</xdr:col>
      <xdr:colOff>1838325</xdr:colOff>
      <xdr:row>7</xdr:row>
      <xdr:rowOff>3838575</xdr:rowOff>
    </xdr:from>
    <xdr:to>
      <xdr:col>12</xdr:col>
      <xdr:colOff>2028825</xdr:colOff>
      <xdr:row>7</xdr:row>
      <xdr:rowOff>4714875</xdr:rowOff>
    </xdr:to>
    <xdr:pic>
      <xdr:nvPicPr>
        <xdr:cNvPr id="4" name="Picture 1"/>
        <xdr:cNvPicPr>
          <a:picLocks noChangeAspect="1" noChangeArrowheads="1"/>
        </xdr:cNvPicPr>
      </xdr:nvPicPr>
      <xdr:blipFill>
        <a:blip xmlns:r="http://schemas.openxmlformats.org/officeDocument/2006/relationships" r:embed="rId3"/>
        <a:srcRect/>
        <a:stretch>
          <a:fillRect/>
        </a:stretch>
      </xdr:blipFill>
      <xdr:spPr bwMode="auto">
        <a:xfrm>
          <a:off x="15725775" y="10639425"/>
          <a:ext cx="2066925" cy="87630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5"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6"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editAs="oneCell">
    <xdr:from>
      <xdr:col>13</xdr:col>
      <xdr:colOff>114300</xdr:colOff>
      <xdr:row>7</xdr:row>
      <xdr:rowOff>3495675</xdr:rowOff>
    </xdr:from>
    <xdr:to>
      <xdr:col>13</xdr:col>
      <xdr:colOff>2876550</xdr:colOff>
      <xdr:row>7</xdr:row>
      <xdr:rowOff>4933950</xdr:rowOff>
    </xdr:to>
    <xdr:pic>
      <xdr:nvPicPr>
        <xdr:cNvPr id="7" name="Рисунок 12"/>
        <xdr:cNvPicPr>
          <a:picLocks noChangeAspect="1"/>
        </xdr:cNvPicPr>
      </xdr:nvPicPr>
      <xdr:blipFill>
        <a:blip xmlns:r="http://schemas.openxmlformats.org/officeDocument/2006/relationships" r:embed="rId4"/>
        <a:srcRect/>
        <a:stretch>
          <a:fillRect/>
        </a:stretch>
      </xdr:blipFill>
      <xdr:spPr bwMode="auto">
        <a:xfrm>
          <a:off x="17964150" y="10296525"/>
          <a:ext cx="2762250" cy="14382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28575</xdr:colOff>
      <xdr:row>6</xdr:row>
      <xdr:rowOff>2667000</xdr:rowOff>
    </xdr:from>
    <xdr:to>
      <xdr:col>14</xdr:col>
      <xdr:colOff>9525</xdr:colOff>
      <xdr:row>6</xdr:row>
      <xdr:rowOff>3028950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10</xdr:col>
      <xdr:colOff>1381125</xdr:colOff>
      <xdr:row>7</xdr:row>
      <xdr:rowOff>3781425</xdr:rowOff>
    </xdr:from>
    <xdr:to>
      <xdr:col>11</xdr:col>
      <xdr:colOff>1819275</xdr:colOff>
      <xdr:row>7</xdr:row>
      <xdr:rowOff>4572000</xdr:rowOff>
    </xdr:to>
    <xdr:pic>
      <xdr:nvPicPr>
        <xdr:cNvPr id="3" name="Picture 2"/>
        <xdr:cNvPicPr>
          <a:picLocks noChangeAspect="1" noChangeArrowheads="1"/>
        </xdr:cNvPicPr>
      </xdr:nvPicPr>
      <xdr:blipFill>
        <a:blip xmlns:r="http://schemas.openxmlformats.org/officeDocument/2006/relationships" r:embed="rId2"/>
        <a:srcRect/>
        <a:stretch>
          <a:fillRect/>
        </a:stretch>
      </xdr:blipFill>
      <xdr:spPr bwMode="auto">
        <a:xfrm>
          <a:off x="13877925" y="10582275"/>
          <a:ext cx="1828800" cy="790575"/>
        </a:xfrm>
        <a:prstGeom prst="rect">
          <a:avLst/>
        </a:prstGeom>
        <a:noFill/>
        <a:ln w="9525">
          <a:noFill/>
          <a:miter lim="800000"/>
          <a:headEnd/>
          <a:tailEnd/>
        </a:ln>
      </xdr:spPr>
    </xdr:pic>
    <xdr:clientData/>
  </xdr:twoCellAnchor>
  <xdr:twoCellAnchor>
    <xdr:from>
      <xdr:col>11</xdr:col>
      <xdr:colOff>1838325</xdr:colOff>
      <xdr:row>7</xdr:row>
      <xdr:rowOff>3838575</xdr:rowOff>
    </xdr:from>
    <xdr:to>
      <xdr:col>12</xdr:col>
      <xdr:colOff>2028825</xdr:colOff>
      <xdr:row>7</xdr:row>
      <xdr:rowOff>4714875</xdr:rowOff>
    </xdr:to>
    <xdr:pic>
      <xdr:nvPicPr>
        <xdr:cNvPr id="4" name="Picture 1"/>
        <xdr:cNvPicPr>
          <a:picLocks noChangeAspect="1" noChangeArrowheads="1"/>
        </xdr:cNvPicPr>
      </xdr:nvPicPr>
      <xdr:blipFill>
        <a:blip xmlns:r="http://schemas.openxmlformats.org/officeDocument/2006/relationships" r:embed="rId3"/>
        <a:srcRect/>
        <a:stretch>
          <a:fillRect/>
        </a:stretch>
      </xdr:blipFill>
      <xdr:spPr bwMode="auto">
        <a:xfrm>
          <a:off x="15725775" y="10639425"/>
          <a:ext cx="2066925" cy="87630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5"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6"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editAs="oneCell">
    <xdr:from>
      <xdr:col>13</xdr:col>
      <xdr:colOff>114300</xdr:colOff>
      <xdr:row>7</xdr:row>
      <xdr:rowOff>3495675</xdr:rowOff>
    </xdr:from>
    <xdr:to>
      <xdr:col>13</xdr:col>
      <xdr:colOff>2876550</xdr:colOff>
      <xdr:row>7</xdr:row>
      <xdr:rowOff>4933950</xdr:rowOff>
    </xdr:to>
    <xdr:pic>
      <xdr:nvPicPr>
        <xdr:cNvPr id="7" name="Рисунок 12"/>
        <xdr:cNvPicPr>
          <a:picLocks noChangeAspect="1"/>
        </xdr:cNvPicPr>
      </xdr:nvPicPr>
      <xdr:blipFill>
        <a:blip xmlns:r="http://schemas.openxmlformats.org/officeDocument/2006/relationships" r:embed="rId4"/>
        <a:srcRect/>
        <a:stretch>
          <a:fillRect/>
        </a:stretch>
      </xdr:blipFill>
      <xdr:spPr bwMode="auto">
        <a:xfrm>
          <a:off x="17964150" y="10296525"/>
          <a:ext cx="2762250" cy="14382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28575</xdr:colOff>
      <xdr:row>6</xdr:row>
      <xdr:rowOff>2667000</xdr:rowOff>
    </xdr:from>
    <xdr:to>
      <xdr:col>14</xdr:col>
      <xdr:colOff>9525</xdr:colOff>
      <xdr:row>6</xdr:row>
      <xdr:rowOff>3028950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10</xdr:col>
      <xdr:colOff>1381125</xdr:colOff>
      <xdr:row>7</xdr:row>
      <xdr:rowOff>3781425</xdr:rowOff>
    </xdr:from>
    <xdr:to>
      <xdr:col>11</xdr:col>
      <xdr:colOff>1819275</xdr:colOff>
      <xdr:row>7</xdr:row>
      <xdr:rowOff>4572000</xdr:rowOff>
    </xdr:to>
    <xdr:pic>
      <xdr:nvPicPr>
        <xdr:cNvPr id="3" name="Picture 2"/>
        <xdr:cNvPicPr>
          <a:picLocks noChangeAspect="1" noChangeArrowheads="1"/>
        </xdr:cNvPicPr>
      </xdr:nvPicPr>
      <xdr:blipFill>
        <a:blip xmlns:r="http://schemas.openxmlformats.org/officeDocument/2006/relationships" r:embed="rId2"/>
        <a:srcRect/>
        <a:stretch>
          <a:fillRect/>
        </a:stretch>
      </xdr:blipFill>
      <xdr:spPr bwMode="auto">
        <a:xfrm>
          <a:off x="13877925" y="10582275"/>
          <a:ext cx="1828800" cy="790575"/>
        </a:xfrm>
        <a:prstGeom prst="rect">
          <a:avLst/>
        </a:prstGeom>
        <a:noFill/>
        <a:ln w="9525">
          <a:noFill/>
          <a:miter lim="800000"/>
          <a:headEnd/>
          <a:tailEnd/>
        </a:ln>
      </xdr:spPr>
    </xdr:pic>
    <xdr:clientData/>
  </xdr:twoCellAnchor>
  <xdr:twoCellAnchor>
    <xdr:from>
      <xdr:col>11</xdr:col>
      <xdr:colOff>1838325</xdr:colOff>
      <xdr:row>7</xdr:row>
      <xdr:rowOff>3838575</xdr:rowOff>
    </xdr:from>
    <xdr:to>
      <xdr:col>12</xdr:col>
      <xdr:colOff>2028825</xdr:colOff>
      <xdr:row>7</xdr:row>
      <xdr:rowOff>4714875</xdr:rowOff>
    </xdr:to>
    <xdr:pic>
      <xdr:nvPicPr>
        <xdr:cNvPr id="4" name="Picture 1"/>
        <xdr:cNvPicPr>
          <a:picLocks noChangeAspect="1" noChangeArrowheads="1"/>
        </xdr:cNvPicPr>
      </xdr:nvPicPr>
      <xdr:blipFill>
        <a:blip xmlns:r="http://schemas.openxmlformats.org/officeDocument/2006/relationships" r:embed="rId3"/>
        <a:srcRect/>
        <a:stretch>
          <a:fillRect/>
        </a:stretch>
      </xdr:blipFill>
      <xdr:spPr bwMode="auto">
        <a:xfrm>
          <a:off x="15725775" y="10639425"/>
          <a:ext cx="2066925" cy="87630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5"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6"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editAs="oneCell">
    <xdr:from>
      <xdr:col>13</xdr:col>
      <xdr:colOff>114300</xdr:colOff>
      <xdr:row>7</xdr:row>
      <xdr:rowOff>3495675</xdr:rowOff>
    </xdr:from>
    <xdr:to>
      <xdr:col>13</xdr:col>
      <xdr:colOff>2876550</xdr:colOff>
      <xdr:row>7</xdr:row>
      <xdr:rowOff>4933950</xdr:rowOff>
    </xdr:to>
    <xdr:pic>
      <xdr:nvPicPr>
        <xdr:cNvPr id="7" name="Рисунок 12"/>
        <xdr:cNvPicPr>
          <a:picLocks noChangeAspect="1"/>
        </xdr:cNvPicPr>
      </xdr:nvPicPr>
      <xdr:blipFill>
        <a:blip xmlns:r="http://schemas.openxmlformats.org/officeDocument/2006/relationships" r:embed="rId4"/>
        <a:srcRect/>
        <a:stretch>
          <a:fillRect/>
        </a:stretch>
      </xdr:blipFill>
      <xdr:spPr bwMode="auto">
        <a:xfrm>
          <a:off x="17964150" y="10296525"/>
          <a:ext cx="2762250" cy="14382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28575</xdr:colOff>
      <xdr:row>6</xdr:row>
      <xdr:rowOff>2667000</xdr:rowOff>
    </xdr:from>
    <xdr:to>
      <xdr:col>14</xdr:col>
      <xdr:colOff>9525</xdr:colOff>
      <xdr:row>6</xdr:row>
      <xdr:rowOff>3028950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10</xdr:col>
      <xdr:colOff>1381125</xdr:colOff>
      <xdr:row>7</xdr:row>
      <xdr:rowOff>3781425</xdr:rowOff>
    </xdr:from>
    <xdr:to>
      <xdr:col>11</xdr:col>
      <xdr:colOff>1819275</xdr:colOff>
      <xdr:row>7</xdr:row>
      <xdr:rowOff>4572000</xdr:rowOff>
    </xdr:to>
    <xdr:pic>
      <xdr:nvPicPr>
        <xdr:cNvPr id="3" name="Picture 2"/>
        <xdr:cNvPicPr>
          <a:picLocks noChangeAspect="1" noChangeArrowheads="1"/>
        </xdr:cNvPicPr>
      </xdr:nvPicPr>
      <xdr:blipFill>
        <a:blip xmlns:r="http://schemas.openxmlformats.org/officeDocument/2006/relationships" r:embed="rId2"/>
        <a:srcRect/>
        <a:stretch>
          <a:fillRect/>
        </a:stretch>
      </xdr:blipFill>
      <xdr:spPr bwMode="auto">
        <a:xfrm>
          <a:off x="13877925" y="10582275"/>
          <a:ext cx="1828800" cy="790575"/>
        </a:xfrm>
        <a:prstGeom prst="rect">
          <a:avLst/>
        </a:prstGeom>
        <a:noFill/>
        <a:ln w="9525">
          <a:noFill/>
          <a:miter lim="800000"/>
          <a:headEnd/>
          <a:tailEnd/>
        </a:ln>
      </xdr:spPr>
    </xdr:pic>
    <xdr:clientData/>
  </xdr:twoCellAnchor>
  <xdr:twoCellAnchor>
    <xdr:from>
      <xdr:col>11</xdr:col>
      <xdr:colOff>1838325</xdr:colOff>
      <xdr:row>7</xdr:row>
      <xdr:rowOff>3838575</xdr:rowOff>
    </xdr:from>
    <xdr:to>
      <xdr:col>12</xdr:col>
      <xdr:colOff>2028825</xdr:colOff>
      <xdr:row>7</xdr:row>
      <xdr:rowOff>4714875</xdr:rowOff>
    </xdr:to>
    <xdr:pic>
      <xdr:nvPicPr>
        <xdr:cNvPr id="4" name="Picture 1"/>
        <xdr:cNvPicPr>
          <a:picLocks noChangeAspect="1" noChangeArrowheads="1"/>
        </xdr:cNvPicPr>
      </xdr:nvPicPr>
      <xdr:blipFill>
        <a:blip xmlns:r="http://schemas.openxmlformats.org/officeDocument/2006/relationships" r:embed="rId3"/>
        <a:srcRect/>
        <a:stretch>
          <a:fillRect/>
        </a:stretch>
      </xdr:blipFill>
      <xdr:spPr bwMode="auto">
        <a:xfrm>
          <a:off x="15725775" y="10639425"/>
          <a:ext cx="2066925" cy="87630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5"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6"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editAs="oneCell">
    <xdr:from>
      <xdr:col>13</xdr:col>
      <xdr:colOff>114300</xdr:colOff>
      <xdr:row>7</xdr:row>
      <xdr:rowOff>3495675</xdr:rowOff>
    </xdr:from>
    <xdr:to>
      <xdr:col>13</xdr:col>
      <xdr:colOff>2876550</xdr:colOff>
      <xdr:row>7</xdr:row>
      <xdr:rowOff>4933950</xdr:rowOff>
    </xdr:to>
    <xdr:pic>
      <xdr:nvPicPr>
        <xdr:cNvPr id="7" name="Рисунок 12"/>
        <xdr:cNvPicPr>
          <a:picLocks noChangeAspect="1"/>
        </xdr:cNvPicPr>
      </xdr:nvPicPr>
      <xdr:blipFill>
        <a:blip xmlns:r="http://schemas.openxmlformats.org/officeDocument/2006/relationships" r:embed="rId4"/>
        <a:srcRect/>
        <a:stretch>
          <a:fillRect/>
        </a:stretch>
      </xdr:blipFill>
      <xdr:spPr bwMode="auto">
        <a:xfrm>
          <a:off x="17964150" y="10296525"/>
          <a:ext cx="2762250" cy="14382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28575</xdr:colOff>
      <xdr:row>6</xdr:row>
      <xdr:rowOff>2667000</xdr:rowOff>
    </xdr:from>
    <xdr:to>
      <xdr:col>14</xdr:col>
      <xdr:colOff>9525</xdr:colOff>
      <xdr:row>6</xdr:row>
      <xdr:rowOff>3028950</xdr:rowOff>
    </xdr:to>
    <xdr:pic>
      <xdr:nvPicPr>
        <xdr:cNvPr id="2"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10</xdr:col>
      <xdr:colOff>1381125</xdr:colOff>
      <xdr:row>7</xdr:row>
      <xdr:rowOff>3781425</xdr:rowOff>
    </xdr:from>
    <xdr:to>
      <xdr:col>11</xdr:col>
      <xdr:colOff>1819275</xdr:colOff>
      <xdr:row>7</xdr:row>
      <xdr:rowOff>4572000</xdr:rowOff>
    </xdr:to>
    <xdr:pic>
      <xdr:nvPicPr>
        <xdr:cNvPr id="3" name="Picture 2"/>
        <xdr:cNvPicPr>
          <a:picLocks noChangeAspect="1" noChangeArrowheads="1"/>
        </xdr:cNvPicPr>
      </xdr:nvPicPr>
      <xdr:blipFill>
        <a:blip xmlns:r="http://schemas.openxmlformats.org/officeDocument/2006/relationships" r:embed="rId2"/>
        <a:srcRect/>
        <a:stretch>
          <a:fillRect/>
        </a:stretch>
      </xdr:blipFill>
      <xdr:spPr bwMode="auto">
        <a:xfrm>
          <a:off x="13877925" y="10582275"/>
          <a:ext cx="1828800" cy="790575"/>
        </a:xfrm>
        <a:prstGeom prst="rect">
          <a:avLst/>
        </a:prstGeom>
        <a:noFill/>
        <a:ln w="9525">
          <a:noFill/>
          <a:miter lim="800000"/>
          <a:headEnd/>
          <a:tailEnd/>
        </a:ln>
      </xdr:spPr>
    </xdr:pic>
    <xdr:clientData/>
  </xdr:twoCellAnchor>
  <xdr:twoCellAnchor>
    <xdr:from>
      <xdr:col>11</xdr:col>
      <xdr:colOff>1838325</xdr:colOff>
      <xdr:row>7</xdr:row>
      <xdr:rowOff>3838575</xdr:rowOff>
    </xdr:from>
    <xdr:to>
      <xdr:col>12</xdr:col>
      <xdr:colOff>2028825</xdr:colOff>
      <xdr:row>7</xdr:row>
      <xdr:rowOff>4714875</xdr:rowOff>
    </xdr:to>
    <xdr:pic>
      <xdr:nvPicPr>
        <xdr:cNvPr id="4" name="Picture 1"/>
        <xdr:cNvPicPr>
          <a:picLocks noChangeAspect="1" noChangeArrowheads="1"/>
        </xdr:cNvPicPr>
      </xdr:nvPicPr>
      <xdr:blipFill>
        <a:blip xmlns:r="http://schemas.openxmlformats.org/officeDocument/2006/relationships" r:embed="rId3"/>
        <a:srcRect/>
        <a:stretch>
          <a:fillRect/>
        </a:stretch>
      </xdr:blipFill>
      <xdr:spPr bwMode="auto">
        <a:xfrm>
          <a:off x="15725775" y="10639425"/>
          <a:ext cx="2066925" cy="87630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5"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xdr:from>
      <xdr:col>13</xdr:col>
      <xdr:colOff>28575</xdr:colOff>
      <xdr:row>6</xdr:row>
      <xdr:rowOff>2667000</xdr:rowOff>
    </xdr:from>
    <xdr:to>
      <xdr:col>14</xdr:col>
      <xdr:colOff>9525</xdr:colOff>
      <xdr:row>6</xdr:row>
      <xdr:rowOff>3028950</xdr:rowOff>
    </xdr:to>
    <xdr:pic>
      <xdr:nvPicPr>
        <xdr:cNvPr id="6" name="Picture 5"/>
        <xdr:cNvPicPr>
          <a:picLocks noChangeAspect="1" noChangeArrowheads="1"/>
        </xdr:cNvPicPr>
      </xdr:nvPicPr>
      <xdr:blipFill>
        <a:blip xmlns:r="http://schemas.openxmlformats.org/officeDocument/2006/relationships" r:embed="rId1"/>
        <a:srcRect/>
        <a:stretch>
          <a:fillRect/>
        </a:stretch>
      </xdr:blipFill>
      <xdr:spPr bwMode="auto">
        <a:xfrm>
          <a:off x="17878425" y="6800850"/>
          <a:ext cx="2962275" cy="0"/>
        </a:xfrm>
        <a:prstGeom prst="rect">
          <a:avLst/>
        </a:prstGeom>
        <a:noFill/>
        <a:ln w="9525">
          <a:noFill/>
          <a:miter lim="800000"/>
          <a:headEnd/>
          <a:tailEnd/>
        </a:ln>
      </xdr:spPr>
    </xdr:pic>
    <xdr:clientData/>
  </xdr:twoCellAnchor>
  <xdr:twoCellAnchor editAs="oneCell">
    <xdr:from>
      <xdr:col>13</xdr:col>
      <xdr:colOff>114300</xdr:colOff>
      <xdr:row>7</xdr:row>
      <xdr:rowOff>3495675</xdr:rowOff>
    </xdr:from>
    <xdr:to>
      <xdr:col>13</xdr:col>
      <xdr:colOff>2876550</xdr:colOff>
      <xdr:row>7</xdr:row>
      <xdr:rowOff>4933950</xdr:rowOff>
    </xdr:to>
    <xdr:pic>
      <xdr:nvPicPr>
        <xdr:cNvPr id="7" name="Рисунок 12"/>
        <xdr:cNvPicPr>
          <a:picLocks noChangeAspect="1"/>
        </xdr:cNvPicPr>
      </xdr:nvPicPr>
      <xdr:blipFill>
        <a:blip xmlns:r="http://schemas.openxmlformats.org/officeDocument/2006/relationships" r:embed="rId4"/>
        <a:srcRect/>
        <a:stretch>
          <a:fillRect/>
        </a:stretch>
      </xdr:blipFill>
      <xdr:spPr bwMode="auto">
        <a:xfrm>
          <a:off x="17964150" y="10296525"/>
          <a:ext cx="2762250" cy="1438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showGridLines="0" view="pageBreakPreview" topLeftCell="A7" zoomScale="40" zoomScaleNormal="60" zoomScaleSheetLayoutView="40" workbookViewId="0">
      <selection activeCell="F4" sqref="F4:Q4"/>
    </sheetView>
  </sheetViews>
  <sheetFormatPr defaultRowHeight="27.75" x14ac:dyDescent="0.4"/>
  <cols>
    <col min="1" max="1" width="7.7109375" style="5" customWidth="1"/>
    <col min="2" max="2" width="42.5703125" style="6" customWidth="1"/>
    <col min="3" max="3" width="10.28515625" style="1" customWidth="1"/>
    <col min="4" max="4" width="9.85546875" style="1" customWidth="1"/>
    <col min="5" max="5" width="17.5703125" style="7" customWidth="1"/>
    <col min="6" max="6" width="20" style="1" customWidth="1"/>
    <col min="7" max="7" width="19.140625" style="7" customWidth="1"/>
    <col min="8" max="8" width="18.85546875" style="1" customWidth="1"/>
    <col min="9" max="9" width="17.28515625" style="8" customWidth="1"/>
    <col min="10" max="10" width="20.85546875" style="1" customWidth="1"/>
    <col min="11" max="11" width="20.85546875" style="2" customWidth="1"/>
    <col min="12" max="12" width="28.140625" style="1" customWidth="1"/>
    <col min="13" max="13" width="31.28515625" style="2" customWidth="1"/>
    <col min="14" max="14" width="44.7109375" style="2" customWidth="1"/>
    <col min="15" max="15" width="28" style="2" customWidth="1"/>
    <col min="16" max="16" width="35.5703125" style="3" bestFit="1" customWidth="1"/>
    <col min="17" max="17" width="43.5703125" style="3" bestFit="1" customWidth="1"/>
    <col min="18" max="18" width="26.85546875" style="1" customWidth="1"/>
    <col min="19" max="16384" width="9.140625" style="1"/>
  </cols>
  <sheetData>
    <row r="1" spans="1:17" ht="27.75" customHeight="1" x14ac:dyDescent="0.4">
      <c r="M1" s="64" t="s">
        <v>21</v>
      </c>
      <c r="N1" s="65"/>
      <c r="O1" s="65"/>
      <c r="P1" s="65"/>
      <c r="Q1" s="65"/>
    </row>
    <row r="2" spans="1:17" s="2" customFormat="1" ht="38.25" customHeight="1" x14ac:dyDescent="0.4">
      <c r="A2" s="66" t="s">
        <v>22</v>
      </c>
      <c r="B2" s="66"/>
      <c r="C2" s="66"/>
      <c r="D2" s="66"/>
      <c r="E2" s="66"/>
      <c r="F2" s="66"/>
      <c r="G2" s="66"/>
      <c r="H2" s="66"/>
      <c r="I2" s="12"/>
      <c r="J2" s="4"/>
      <c r="K2" s="4"/>
      <c r="L2" s="9"/>
      <c r="M2" s="9"/>
      <c r="N2" s="9"/>
      <c r="O2" s="9"/>
      <c r="P2" s="4"/>
      <c r="Q2" s="4"/>
    </row>
    <row r="3" spans="1:17" s="2" customFormat="1" ht="199.5" customHeight="1" x14ac:dyDescent="0.4">
      <c r="A3" s="61" t="s">
        <v>20</v>
      </c>
      <c r="B3" s="62"/>
      <c r="C3" s="62"/>
      <c r="D3" s="62"/>
      <c r="E3" s="63"/>
      <c r="F3" s="41" t="s">
        <v>25</v>
      </c>
      <c r="G3" s="42"/>
      <c r="H3" s="42"/>
      <c r="I3" s="42"/>
      <c r="J3" s="42"/>
      <c r="K3" s="42"/>
      <c r="L3" s="42"/>
      <c r="M3" s="42"/>
      <c r="N3" s="42"/>
      <c r="O3" s="42"/>
      <c r="P3" s="42"/>
      <c r="Q3" s="43"/>
    </row>
    <row r="4" spans="1:17" s="2" customFormat="1" ht="120.75" customHeight="1" x14ac:dyDescent="0.4">
      <c r="A4" s="53" t="s">
        <v>7</v>
      </c>
      <c r="B4" s="53"/>
      <c r="C4" s="53"/>
      <c r="D4" s="53"/>
      <c r="E4" s="53"/>
      <c r="F4" s="41" t="s">
        <v>10</v>
      </c>
      <c r="G4" s="42"/>
      <c r="H4" s="42"/>
      <c r="I4" s="42"/>
      <c r="J4" s="42"/>
      <c r="K4" s="42"/>
      <c r="L4" s="42"/>
      <c r="M4" s="42"/>
      <c r="N4" s="42"/>
      <c r="O4" s="42"/>
      <c r="P4" s="42"/>
      <c r="Q4" s="43"/>
    </row>
    <row r="5" spans="1:17" s="2" customFormat="1" ht="25.5" customHeight="1" x14ac:dyDescent="0.4">
      <c r="A5" s="54" t="s">
        <v>8</v>
      </c>
      <c r="B5" s="54"/>
      <c r="C5" s="54"/>
      <c r="D5" s="54"/>
      <c r="E5" s="54"/>
      <c r="F5" s="44"/>
      <c r="G5" s="45"/>
      <c r="H5" s="45"/>
      <c r="I5" s="45"/>
      <c r="J5" s="45"/>
      <c r="K5" s="45"/>
      <c r="L5" s="45"/>
      <c r="M5" s="45"/>
      <c r="N5" s="45"/>
      <c r="O5" s="45"/>
      <c r="P5" s="45"/>
      <c r="Q5" s="46"/>
    </row>
    <row r="6" spans="1:17" s="2" customFormat="1" ht="25.5" customHeight="1" x14ac:dyDescent="0.4">
      <c r="A6" s="47" t="s">
        <v>9</v>
      </c>
      <c r="B6" s="45"/>
      <c r="C6" s="45"/>
      <c r="D6" s="45"/>
      <c r="E6" s="45"/>
      <c r="F6" s="45"/>
      <c r="G6" s="45"/>
      <c r="H6" s="45"/>
      <c r="I6" s="45"/>
      <c r="J6" s="45"/>
      <c r="K6" s="45"/>
      <c r="L6" s="45"/>
      <c r="M6" s="45"/>
      <c r="N6" s="45"/>
      <c r="O6" s="45"/>
      <c r="P6" s="45"/>
      <c r="Q6" s="46"/>
    </row>
    <row r="7" spans="1:17" s="2" customFormat="1" ht="135.75" customHeight="1" x14ac:dyDescent="0.4">
      <c r="A7" s="55" t="s">
        <v>0</v>
      </c>
      <c r="B7" s="56" t="s">
        <v>1</v>
      </c>
      <c r="C7" s="59" t="s">
        <v>2</v>
      </c>
      <c r="D7" s="59" t="s">
        <v>3</v>
      </c>
      <c r="E7" s="52" t="s">
        <v>48</v>
      </c>
      <c r="F7" s="52"/>
      <c r="G7" s="52" t="s">
        <v>51</v>
      </c>
      <c r="H7" s="52"/>
      <c r="I7" s="58" t="s">
        <v>54</v>
      </c>
      <c r="J7" s="58"/>
      <c r="K7" s="49" t="s">
        <v>18</v>
      </c>
      <c r="L7" s="50"/>
      <c r="M7" s="51"/>
      <c r="N7" s="49" t="s">
        <v>19</v>
      </c>
      <c r="O7" s="50"/>
      <c r="P7" s="50"/>
      <c r="Q7" s="51"/>
    </row>
    <row r="8" spans="1:17" s="2" customFormat="1" ht="409.6" customHeight="1" x14ac:dyDescent="0.4">
      <c r="A8" s="55"/>
      <c r="B8" s="57"/>
      <c r="C8" s="60"/>
      <c r="D8" s="60"/>
      <c r="E8" s="17" t="s">
        <v>4</v>
      </c>
      <c r="F8" s="15" t="s">
        <v>5</v>
      </c>
      <c r="G8" s="17" t="s">
        <v>4</v>
      </c>
      <c r="H8" s="15" t="s">
        <v>5</v>
      </c>
      <c r="I8" s="15" t="s">
        <v>4</v>
      </c>
      <c r="J8" s="15" t="s">
        <v>5</v>
      </c>
      <c r="K8" s="27" t="s">
        <v>17</v>
      </c>
      <c r="L8" s="27" t="s">
        <v>14</v>
      </c>
      <c r="M8" s="27" t="s">
        <v>15</v>
      </c>
      <c r="N8" s="26" t="s">
        <v>16</v>
      </c>
      <c r="O8" s="25" t="s">
        <v>12</v>
      </c>
      <c r="P8" s="25" t="s">
        <v>11</v>
      </c>
      <c r="Q8" s="25" t="s">
        <v>13</v>
      </c>
    </row>
    <row r="9" spans="1:17" s="2" customFormat="1" ht="26.25" x14ac:dyDescent="0.4">
      <c r="A9" s="14">
        <v>1</v>
      </c>
      <c r="B9" s="37" t="s">
        <v>28</v>
      </c>
      <c r="C9" s="19" t="s">
        <v>23</v>
      </c>
      <c r="D9" s="28">
        <v>2200</v>
      </c>
      <c r="E9" s="33">
        <v>34.700000000000003</v>
      </c>
      <c r="F9" s="10">
        <f>D9*E9</f>
        <v>76340</v>
      </c>
      <c r="G9" s="33">
        <v>34</v>
      </c>
      <c r="H9" s="10">
        <f>D9*G9</f>
        <v>74800</v>
      </c>
      <c r="I9" s="33">
        <v>27</v>
      </c>
      <c r="J9" s="10">
        <f>D9*I9</f>
        <v>59400</v>
      </c>
      <c r="K9" s="16">
        <f>(E9+G9+I9)/3</f>
        <v>31.900000000000002</v>
      </c>
      <c r="L9" s="11">
        <f>(((E9-K9)^2+(G9-K9)^2+(I9-K9)^2)/2)^0.5</f>
        <v>4.257933771208755</v>
      </c>
      <c r="M9" s="11">
        <f>L9/K9*100</f>
        <v>13.347754768679481</v>
      </c>
      <c r="N9" s="13">
        <f>D9/3*(E9+G9+I9)</f>
        <v>70180</v>
      </c>
      <c r="O9" s="13">
        <f>N9/D9</f>
        <v>31.9</v>
      </c>
      <c r="P9" s="21">
        <f>ROUNDDOWN(O9,2)</f>
        <v>31.9</v>
      </c>
      <c r="Q9" s="29">
        <f>P9*D9</f>
        <v>70180</v>
      </c>
    </row>
    <row r="10" spans="1:17" s="2" customFormat="1" ht="26.25" x14ac:dyDescent="0.4">
      <c r="A10" s="14">
        <v>2</v>
      </c>
      <c r="B10" s="37" t="s">
        <v>29</v>
      </c>
      <c r="C10" s="19" t="s">
        <v>23</v>
      </c>
      <c r="D10" s="28">
        <v>1830</v>
      </c>
      <c r="E10" s="33">
        <v>23.9</v>
      </c>
      <c r="F10" s="10">
        <f t="shared" ref="F10" si="0">D10*E10</f>
        <v>43737</v>
      </c>
      <c r="G10" s="33">
        <v>23</v>
      </c>
      <c r="H10" s="10">
        <f t="shared" ref="H10" si="1">D10*G10</f>
        <v>42090</v>
      </c>
      <c r="I10" s="33">
        <v>37</v>
      </c>
      <c r="J10" s="10">
        <f t="shared" ref="J10" si="2">D10*I10</f>
        <v>67710</v>
      </c>
      <c r="K10" s="16">
        <f t="shared" ref="K10" si="3">(E10+G10+I10)/3</f>
        <v>27.966666666666669</v>
      </c>
      <c r="L10" s="11">
        <f t="shared" ref="L10" si="4">(((E10-K10)^2+(G10-K10)^2+(I10-K10)^2)/2)^0.5</f>
        <v>7.8360279053442214</v>
      </c>
      <c r="M10" s="11">
        <f t="shared" ref="M10" si="5">L10/K10*100</f>
        <v>28.019170102541914</v>
      </c>
      <c r="N10" s="13">
        <f t="shared" ref="N10" si="6">D10/3*(E10+G10+I10)</f>
        <v>51179</v>
      </c>
      <c r="O10" s="13">
        <f t="shared" ref="O10" si="7">N10/D10</f>
        <v>27.966666666666665</v>
      </c>
      <c r="P10" s="21">
        <f t="shared" ref="P10" si="8">ROUNDDOWN(O10,2)</f>
        <v>27.96</v>
      </c>
      <c r="Q10" s="29">
        <f t="shared" ref="Q10" si="9">P10*D10</f>
        <v>51166.8</v>
      </c>
    </row>
    <row r="11" spans="1:17" x14ac:dyDescent="0.4">
      <c r="A11" s="30"/>
      <c r="B11" s="31" t="s">
        <v>6</v>
      </c>
      <c r="C11" s="32"/>
      <c r="D11" s="30"/>
      <c r="E11" s="22"/>
      <c r="F11" s="11">
        <f>SUM(F9:F10)</f>
        <v>120077</v>
      </c>
      <c r="G11" s="11"/>
      <c r="H11" s="11">
        <f>SUM(H9:H10)</f>
        <v>116890</v>
      </c>
      <c r="I11" s="23"/>
      <c r="J11" s="11">
        <f>SUM(J9:J10)</f>
        <v>127110</v>
      </c>
      <c r="K11" s="11"/>
      <c r="L11" s="13"/>
      <c r="M11" s="11"/>
      <c r="N11" s="13">
        <f>SUM(N9:N10)</f>
        <v>121359</v>
      </c>
      <c r="O11" s="11"/>
      <c r="P11" s="20"/>
      <c r="Q11" s="24">
        <f>SUM(Q9:Q10)</f>
        <v>121346.8</v>
      </c>
    </row>
    <row r="12" spans="1:17" hidden="1" x14ac:dyDescent="0.4">
      <c r="A12" s="48"/>
      <c r="B12" s="48"/>
      <c r="C12" s="48"/>
      <c r="D12" s="48"/>
      <c r="E12" s="48"/>
      <c r="F12" s="48"/>
      <c r="G12" s="48"/>
      <c r="H12" s="48"/>
      <c r="I12" s="48"/>
      <c r="J12" s="48"/>
      <c r="K12" s="48"/>
      <c r="L12" s="48"/>
      <c r="M12" s="48"/>
      <c r="N12" s="48"/>
      <c r="O12" s="18"/>
    </row>
    <row r="13" spans="1:17" ht="31.5" customHeight="1" x14ac:dyDescent="0.4"/>
    <row r="14" spans="1:17" ht="27.75" customHeight="1" x14ac:dyDescent="0.4">
      <c r="A14" s="40" t="s">
        <v>24</v>
      </c>
      <c r="B14" s="40"/>
      <c r="C14" s="40"/>
      <c r="D14" s="40"/>
      <c r="E14" s="40"/>
      <c r="F14" s="40"/>
      <c r="G14" s="40"/>
      <c r="H14" s="40"/>
      <c r="I14" s="40"/>
      <c r="J14" s="40"/>
      <c r="K14" s="40"/>
      <c r="L14" s="40"/>
      <c r="M14" s="40"/>
    </row>
  </sheetData>
  <mergeCells count="20">
    <mergeCell ref="A3:E3"/>
    <mergeCell ref="F3:Q3"/>
    <mergeCell ref="M1:Q1"/>
    <mergeCell ref="A2:H2"/>
    <mergeCell ref="A14:M14"/>
    <mergeCell ref="F4:Q4"/>
    <mergeCell ref="F5:Q5"/>
    <mergeCell ref="A6:Q6"/>
    <mergeCell ref="A12:N12"/>
    <mergeCell ref="K7:M7"/>
    <mergeCell ref="E7:F7"/>
    <mergeCell ref="A4:E4"/>
    <mergeCell ref="A5:E5"/>
    <mergeCell ref="G7:H7"/>
    <mergeCell ref="N7:Q7"/>
    <mergeCell ref="A7:A8"/>
    <mergeCell ref="B7:B8"/>
    <mergeCell ref="I7:J7"/>
    <mergeCell ref="C7:C8"/>
    <mergeCell ref="D7:D8"/>
  </mergeCells>
  <phoneticPr fontId="1" type="noConversion"/>
  <pageMargins left="0.19685039370078741" right="0" top="0.43307086614173229" bottom="0.39370078740157483" header="0.51181102362204722" footer="0.31496062992125984"/>
  <pageSetup paperSize="9"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showGridLines="0" view="pageBreakPreview" topLeftCell="A4" zoomScale="40" zoomScaleNormal="60" zoomScaleSheetLayoutView="40" workbookViewId="0">
      <selection activeCell="L8" sqref="L8"/>
    </sheetView>
  </sheetViews>
  <sheetFormatPr defaultRowHeight="27.75" x14ac:dyDescent="0.4"/>
  <cols>
    <col min="1" max="1" width="7.7109375" style="5" customWidth="1"/>
    <col min="2" max="2" width="42.5703125" style="6" customWidth="1"/>
    <col min="3" max="3" width="10.28515625" style="1" customWidth="1"/>
    <col min="4" max="4" width="9.85546875" style="1" customWidth="1"/>
    <col min="5" max="5" width="17.5703125" style="7" customWidth="1"/>
    <col min="6" max="6" width="20.7109375" style="1" customWidth="1"/>
    <col min="7" max="7" width="19.140625" style="7" customWidth="1"/>
    <col min="8" max="8" width="18.42578125" style="1" customWidth="1"/>
    <col min="9" max="9" width="17.28515625" style="8" customWidth="1"/>
    <col min="10" max="10" width="20.85546875" style="1" customWidth="1"/>
    <col min="11" max="11" width="20.85546875" style="2" customWidth="1"/>
    <col min="12" max="12" width="28.140625" style="1" customWidth="1"/>
    <col min="13" max="13" width="31.28515625" style="2" customWidth="1"/>
    <col min="14" max="14" width="44.7109375" style="2" customWidth="1"/>
    <col min="15" max="15" width="28" style="2" customWidth="1"/>
    <col min="16" max="16" width="35.5703125" style="3" bestFit="1" customWidth="1"/>
    <col min="17" max="17" width="43.5703125" style="3" bestFit="1" customWidth="1"/>
    <col min="18" max="18" width="26.85546875" style="1" customWidth="1"/>
    <col min="19" max="16384" width="9.140625" style="1"/>
  </cols>
  <sheetData>
    <row r="1" spans="1:17" ht="27.75" customHeight="1" x14ac:dyDescent="0.4">
      <c r="M1" s="64" t="s">
        <v>21</v>
      </c>
      <c r="N1" s="65"/>
      <c r="O1" s="65"/>
      <c r="P1" s="65"/>
      <c r="Q1" s="65"/>
    </row>
    <row r="2" spans="1:17" s="2" customFormat="1" ht="38.25" customHeight="1" x14ac:dyDescent="0.4">
      <c r="A2" s="66" t="s">
        <v>22</v>
      </c>
      <c r="B2" s="66"/>
      <c r="C2" s="66"/>
      <c r="D2" s="66"/>
      <c r="E2" s="66"/>
      <c r="F2" s="66"/>
      <c r="G2" s="66"/>
      <c r="H2" s="66"/>
      <c r="I2" s="12"/>
      <c r="J2" s="34"/>
      <c r="K2" s="34"/>
      <c r="L2" s="9"/>
      <c r="M2" s="9"/>
      <c r="N2" s="9"/>
      <c r="O2" s="9"/>
      <c r="P2" s="34"/>
      <c r="Q2" s="34"/>
    </row>
    <row r="3" spans="1:17" s="2" customFormat="1" ht="128.25" customHeight="1" x14ac:dyDescent="0.4">
      <c r="A3" s="61" t="s">
        <v>20</v>
      </c>
      <c r="B3" s="62"/>
      <c r="C3" s="62"/>
      <c r="D3" s="62"/>
      <c r="E3" s="63"/>
      <c r="F3" s="41" t="s">
        <v>26</v>
      </c>
      <c r="G3" s="42"/>
      <c r="H3" s="42"/>
      <c r="I3" s="42"/>
      <c r="J3" s="42"/>
      <c r="K3" s="42"/>
      <c r="L3" s="42"/>
      <c r="M3" s="42"/>
      <c r="N3" s="42"/>
      <c r="O3" s="42"/>
      <c r="P3" s="42"/>
      <c r="Q3" s="43"/>
    </row>
    <row r="4" spans="1:17" s="2" customFormat="1" ht="120.75" customHeight="1" x14ac:dyDescent="0.4">
      <c r="A4" s="53" t="s">
        <v>7</v>
      </c>
      <c r="B4" s="53"/>
      <c r="C4" s="53"/>
      <c r="D4" s="53"/>
      <c r="E4" s="53"/>
      <c r="F4" s="41" t="s">
        <v>10</v>
      </c>
      <c r="G4" s="42"/>
      <c r="H4" s="42"/>
      <c r="I4" s="42"/>
      <c r="J4" s="42"/>
      <c r="K4" s="42"/>
      <c r="L4" s="42"/>
      <c r="M4" s="42"/>
      <c r="N4" s="42"/>
      <c r="O4" s="42"/>
      <c r="P4" s="42"/>
      <c r="Q4" s="43"/>
    </row>
    <row r="5" spans="1:17" s="2" customFormat="1" ht="25.5" customHeight="1" x14ac:dyDescent="0.4">
      <c r="A5" s="54" t="s">
        <v>8</v>
      </c>
      <c r="B5" s="54"/>
      <c r="C5" s="54"/>
      <c r="D5" s="54"/>
      <c r="E5" s="54"/>
      <c r="F5" s="44"/>
      <c r="G5" s="45"/>
      <c r="H5" s="45"/>
      <c r="I5" s="45"/>
      <c r="J5" s="45"/>
      <c r="K5" s="45"/>
      <c r="L5" s="45"/>
      <c r="M5" s="45"/>
      <c r="N5" s="45"/>
      <c r="O5" s="45"/>
      <c r="P5" s="45"/>
      <c r="Q5" s="46"/>
    </row>
    <row r="6" spans="1:17" s="2" customFormat="1" ht="25.5" customHeight="1" x14ac:dyDescent="0.4">
      <c r="A6" s="47" t="s">
        <v>9</v>
      </c>
      <c r="B6" s="45"/>
      <c r="C6" s="45"/>
      <c r="D6" s="45"/>
      <c r="E6" s="45"/>
      <c r="F6" s="45"/>
      <c r="G6" s="45"/>
      <c r="H6" s="45"/>
      <c r="I6" s="45"/>
      <c r="J6" s="45"/>
      <c r="K6" s="45"/>
      <c r="L6" s="45"/>
      <c r="M6" s="45"/>
      <c r="N6" s="45"/>
      <c r="O6" s="45"/>
      <c r="P6" s="45"/>
      <c r="Q6" s="46"/>
    </row>
    <row r="7" spans="1:17" s="2" customFormat="1" ht="135.75" customHeight="1" x14ac:dyDescent="0.4">
      <c r="A7" s="55" t="s">
        <v>0</v>
      </c>
      <c r="B7" s="56" t="s">
        <v>1</v>
      </c>
      <c r="C7" s="59" t="s">
        <v>2</v>
      </c>
      <c r="D7" s="59" t="s">
        <v>3</v>
      </c>
      <c r="E7" s="52" t="s">
        <v>44</v>
      </c>
      <c r="F7" s="52"/>
      <c r="G7" s="52" t="s">
        <v>45</v>
      </c>
      <c r="H7" s="52"/>
      <c r="I7" s="58" t="s">
        <v>55</v>
      </c>
      <c r="J7" s="58"/>
      <c r="K7" s="49" t="s">
        <v>18</v>
      </c>
      <c r="L7" s="50"/>
      <c r="M7" s="51"/>
      <c r="N7" s="49" t="s">
        <v>19</v>
      </c>
      <c r="O7" s="50"/>
      <c r="P7" s="50"/>
      <c r="Q7" s="51"/>
    </row>
    <row r="8" spans="1:17" s="2" customFormat="1" ht="409.6" customHeight="1" x14ac:dyDescent="0.4">
      <c r="A8" s="55"/>
      <c r="B8" s="57"/>
      <c r="C8" s="60"/>
      <c r="D8" s="60"/>
      <c r="E8" s="17" t="s">
        <v>4</v>
      </c>
      <c r="F8" s="36" t="s">
        <v>5</v>
      </c>
      <c r="G8" s="17" t="s">
        <v>4</v>
      </c>
      <c r="H8" s="36" t="s">
        <v>5</v>
      </c>
      <c r="I8" s="36" t="s">
        <v>4</v>
      </c>
      <c r="J8" s="36" t="s">
        <v>5</v>
      </c>
      <c r="K8" s="27" t="s">
        <v>17</v>
      </c>
      <c r="L8" s="27" t="s">
        <v>14</v>
      </c>
      <c r="M8" s="27" t="s">
        <v>15</v>
      </c>
      <c r="N8" s="26" t="s">
        <v>16</v>
      </c>
      <c r="O8" s="25" t="s">
        <v>12</v>
      </c>
      <c r="P8" s="25" t="s">
        <v>11</v>
      </c>
      <c r="Q8" s="25" t="s">
        <v>13</v>
      </c>
    </row>
    <row r="9" spans="1:17" s="2" customFormat="1" ht="26.25" x14ac:dyDescent="0.4">
      <c r="A9" s="14">
        <v>1</v>
      </c>
      <c r="B9" s="38" t="s">
        <v>30</v>
      </c>
      <c r="C9" s="19" t="s">
        <v>27</v>
      </c>
      <c r="D9" s="28">
        <v>2</v>
      </c>
      <c r="E9" s="33">
        <v>29310</v>
      </c>
      <c r="F9" s="10">
        <f>D9*E9</f>
        <v>58620</v>
      </c>
      <c r="G9" s="33">
        <v>32000</v>
      </c>
      <c r="H9" s="10">
        <f>D9*G9</f>
        <v>64000</v>
      </c>
      <c r="I9" s="33">
        <v>34490</v>
      </c>
      <c r="J9" s="10">
        <f>D9*I9</f>
        <v>68980</v>
      </c>
      <c r="K9" s="16">
        <f>(E9+G9+I9)/3</f>
        <v>31933.333333333332</v>
      </c>
      <c r="L9" s="11">
        <f>(((E9-K9)^2+(G9-K9)^2+(I9-K9)^2)/2)^0.5</f>
        <v>2590.6434207226075</v>
      </c>
      <c r="M9" s="11">
        <f>L9/K9*100</f>
        <v>8.1126620690687083</v>
      </c>
      <c r="N9" s="13">
        <f>D9/3*(E9+G9+I9)</f>
        <v>63866.666666666664</v>
      </c>
      <c r="O9" s="13">
        <f>N9/D9</f>
        <v>31933.333333333332</v>
      </c>
      <c r="P9" s="21">
        <f>ROUNDDOWN(O9,2)</f>
        <v>31933.33</v>
      </c>
      <c r="Q9" s="29">
        <f>P9*D9</f>
        <v>63866.66</v>
      </c>
    </row>
    <row r="10" spans="1:17" x14ac:dyDescent="0.4">
      <c r="A10" s="35"/>
      <c r="B10" s="31" t="s">
        <v>6</v>
      </c>
      <c r="C10" s="32"/>
      <c r="D10" s="35"/>
      <c r="E10" s="22"/>
      <c r="F10" s="11">
        <f>SUM(F9:F9)</f>
        <v>58620</v>
      </c>
      <c r="G10" s="11"/>
      <c r="H10" s="11">
        <f>SUM(H9:H9)</f>
        <v>64000</v>
      </c>
      <c r="I10" s="23"/>
      <c r="J10" s="11">
        <f>SUM(J9:J9)</f>
        <v>68980</v>
      </c>
      <c r="K10" s="11"/>
      <c r="L10" s="13"/>
      <c r="M10" s="11"/>
      <c r="N10" s="13">
        <f>SUM(N9:N9)</f>
        <v>63866.666666666664</v>
      </c>
      <c r="O10" s="11"/>
      <c r="P10" s="20"/>
      <c r="Q10" s="24">
        <f>SUM(Q9:Q9)</f>
        <v>63866.66</v>
      </c>
    </row>
    <row r="11" spans="1:17" hidden="1" x14ac:dyDescent="0.4">
      <c r="A11" s="48"/>
      <c r="B11" s="48"/>
      <c r="C11" s="48"/>
      <c r="D11" s="48"/>
      <c r="E11" s="48"/>
      <c r="F11" s="48"/>
      <c r="G11" s="48"/>
      <c r="H11" s="48"/>
      <c r="I11" s="48"/>
      <c r="J11" s="48"/>
      <c r="K11" s="48"/>
      <c r="L11" s="48"/>
      <c r="M11" s="48"/>
      <c r="N11" s="48"/>
      <c r="O11" s="18"/>
    </row>
    <row r="12" spans="1:17" ht="31.5" customHeight="1" x14ac:dyDescent="0.4"/>
    <row r="13" spans="1:17" ht="27.75" customHeight="1" x14ac:dyDescent="0.4">
      <c r="A13" s="40" t="s">
        <v>24</v>
      </c>
      <c r="B13" s="40"/>
      <c r="C13" s="40"/>
      <c r="D13" s="40"/>
      <c r="E13" s="40"/>
      <c r="F13" s="40"/>
      <c r="G13" s="40"/>
      <c r="H13" s="40"/>
      <c r="I13" s="40"/>
      <c r="J13" s="40"/>
      <c r="K13" s="40"/>
      <c r="L13" s="40"/>
      <c r="M13" s="40"/>
    </row>
  </sheetData>
  <mergeCells count="20">
    <mergeCell ref="K7:M7"/>
    <mergeCell ref="N7:Q7"/>
    <mergeCell ref="A11:N11"/>
    <mergeCell ref="A13:M13"/>
    <mergeCell ref="A5:E5"/>
    <mergeCell ref="F5:Q5"/>
    <mergeCell ref="A6:Q6"/>
    <mergeCell ref="A7:A8"/>
    <mergeCell ref="B7:B8"/>
    <mergeCell ref="C7:C8"/>
    <mergeCell ref="D7:D8"/>
    <mergeCell ref="E7:F7"/>
    <mergeCell ref="G7:H7"/>
    <mergeCell ref="I7:J7"/>
    <mergeCell ref="M1:Q1"/>
    <mergeCell ref="A2:H2"/>
    <mergeCell ref="A3:E3"/>
    <mergeCell ref="F3:Q3"/>
    <mergeCell ref="A4:E4"/>
    <mergeCell ref="F4:Q4"/>
  </mergeCells>
  <pageMargins left="0.19685039370078741" right="0" top="0.43307086614173229" bottom="0.39370078740157483" header="0.51181102362204722" footer="0.31496062992125984"/>
  <pageSetup paperSize="9" scale="3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showGridLines="0" view="pageBreakPreview" topLeftCell="A4" zoomScale="40" zoomScaleNormal="60" zoomScaleSheetLayoutView="40" workbookViewId="0">
      <selection activeCell="K7" sqref="K7:M7"/>
    </sheetView>
  </sheetViews>
  <sheetFormatPr defaultRowHeight="27.75" x14ac:dyDescent="0.4"/>
  <cols>
    <col min="1" max="1" width="7.7109375" style="5" customWidth="1"/>
    <col min="2" max="2" width="42.5703125" style="6" customWidth="1"/>
    <col min="3" max="3" width="10.28515625" style="1" customWidth="1"/>
    <col min="4" max="4" width="9.85546875" style="1" customWidth="1"/>
    <col min="5" max="5" width="17.5703125" style="7" customWidth="1"/>
    <col min="6" max="6" width="20" style="1" customWidth="1"/>
    <col min="7" max="7" width="19.140625" style="7" customWidth="1"/>
    <col min="8" max="8" width="18.42578125" style="1" customWidth="1"/>
    <col min="9" max="9" width="17.28515625" style="8" customWidth="1"/>
    <col min="10" max="10" width="20.42578125" style="1" customWidth="1"/>
    <col min="11" max="11" width="20.85546875" style="2" customWidth="1"/>
    <col min="12" max="12" width="28.140625" style="1" customWidth="1"/>
    <col min="13" max="13" width="31.28515625" style="2" customWidth="1"/>
    <col min="14" max="14" width="44.7109375" style="2" customWidth="1"/>
    <col min="15" max="15" width="28" style="2" customWidth="1"/>
    <col min="16" max="16" width="35.5703125" style="3" bestFit="1" customWidth="1"/>
    <col min="17" max="17" width="43.5703125" style="3" bestFit="1" customWidth="1"/>
    <col min="18" max="18" width="26.85546875" style="1" customWidth="1"/>
    <col min="19" max="16384" width="9.140625" style="1"/>
  </cols>
  <sheetData>
    <row r="1" spans="1:17" ht="27.75" customHeight="1" x14ac:dyDescent="0.4">
      <c r="M1" s="64" t="s">
        <v>21</v>
      </c>
      <c r="N1" s="65"/>
      <c r="O1" s="65"/>
      <c r="P1" s="65"/>
      <c r="Q1" s="65"/>
    </row>
    <row r="2" spans="1:17" s="2" customFormat="1" ht="38.25" customHeight="1" x14ac:dyDescent="0.4">
      <c r="A2" s="66" t="s">
        <v>22</v>
      </c>
      <c r="B2" s="66"/>
      <c r="C2" s="66"/>
      <c r="D2" s="66"/>
      <c r="E2" s="66"/>
      <c r="F2" s="66"/>
      <c r="G2" s="66"/>
      <c r="H2" s="66"/>
      <c r="I2" s="12"/>
      <c r="J2" s="34"/>
      <c r="K2" s="34"/>
      <c r="L2" s="9"/>
      <c r="M2" s="9"/>
      <c r="N2" s="9"/>
      <c r="O2" s="9"/>
      <c r="P2" s="34"/>
      <c r="Q2" s="34"/>
    </row>
    <row r="3" spans="1:17" s="2" customFormat="1" ht="194.25" customHeight="1" x14ac:dyDescent="0.4">
      <c r="A3" s="61" t="s">
        <v>20</v>
      </c>
      <c r="B3" s="62"/>
      <c r="C3" s="62"/>
      <c r="D3" s="62"/>
      <c r="E3" s="63"/>
      <c r="F3" s="41" t="s">
        <v>31</v>
      </c>
      <c r="G3" s="42"/>
      <c r="H3" s="42"/>
      <c r="I3" s="42"/>
      <c r="J3" s="42"/>
      <c r="K3" s="42"/>
      <c r="L3" s="42"/>
      <c r="M3" s="42"/>
      <c r="N3" s="42"/>
      <c r="O3" s="42"/>
      <c r="P3" s="42"/>
      <c r="Q3" s="43"/>
    </row>
    <row r="4" spans="1:17" s="2" customFormat="1" ht="120.75" customHeight="1" x14ac:dyDescent="0.4">
      <c r="A4" s="53" t="s">
        <v>7</v>
      </c>
      <c r="B4" s="53"/>
      <c r="C4" s="53"/>
      <c r="D4" s="53"/>
      <c r="E4" s="53"/>
      <c r="F4" s="41" t="s">
        <v>10</v>
      </c>
      <c r="G4" s="42"/>
      <c r="H4" s="42"/>
      <c r="I4" s="42"/>
      <c r="J4" s="42"/>
      <c r="K4" s="42"/>
      <c r="L4" s="42"/>
      <c r="M4" s="42"/>
      <c r="N4" s="42"/>
      <c r="O4" s="42"/>
      <c r="P4" s="42"/>
      <c r="Q4" s="43"/>
    </row>
    <row r="5" spans="1:17" s="2" customFormat="1" ht="25.5" customHeight="1" x14ac:dyDescent="0.4">
      <c r="A5" s="54" t="s">
        <v>8</v>
      </c>
      <c r="B5" s="54"/>
      <c r="C5" s="54"/>
      <c r="D5" s="54"/>
      <c r="E5" s="54"/>
      <c r="F5" s="44"/>
      <c r="G5" s="45"/>
      <c r="H5" s="45"/>
      <c r="I5" s="45"/>
      <c r="J5" s="45"/>
      <c r="K5" s="45"/>
      <c r="L5" s="45"/>
      <c r="M5" s="45"/>
      <c r="N5" s="45"/>
      <c r="O5" s="45"/>
      <c r="P5" s="45"/>
      <c r="Q5" s="46"/>
    </row>
    <row r="6" spans="1:17" s="2" customFormat="1" ht="25.5" customHeight="1" x14ac:dyDescent="0.4">
      <c r="A6" s="47" t="s">
        <v>9</v>
      </c>
      <c r="B6" s="45"/>
      <c r="C6" s="45"/>
      <c r="D6" s="45"/>
      <c r="E6" s="45"/>
      <c r="F6" s="45"/>
      <c r="G6" s="45"/>
      <c r="H6" s="45"/>
      <c r="I6" s="45"/>
      <c r="J6" s="45"/>
      <c r="K6" s="45"/>
      <c r="L6" s="45"/>
      <c r="M6" s="45"/>
      <c r="N6" s="45"/>
      <c r="O6" s="45"/>
      <c r="P6" s="45"/>
      <c r="Q6" s="46"/>
    </row>
    <row r="7" spans="1:17" s="2" customFormat="1" ht="135.75" customHeight="1" x14ac:dyDescent="0.4">
      <c r="A7" s="55" t="s">
        <v>0</v>
      </c>
      <c r="B7" s="56" t="s">
        <v>1</v>
      </c>
      <c r="C7" s="59" t="s">
        <v>2</v>
      </c>
      <c r="D7" s="59" t="s">
        <v>3</v>
      </c>
      <c r="E7" s="52" t="s">
        <v>46</v>
      </c>
      <c r="F7" s="52"/>
      <c r="G7" s="52" t="s">
        <v>56</v>
      </c>
      <c r="H7" s="52"/>
      <c r="I7" s="58" t="s">
        <v>59</v>
      </c>
      <c r="J7" s="58"/>
      <c r="K7" s="49" t="s">
        <v>18</v>
      </c>
      <c r="L7" s="50"/>
      <c r="M7" s="51"/>
      <c r="N7" s="49" t="s">
        <v>19</v>
      </c>
      <c r="O7" s="50"/>
      <c r="P7" s="50"/>
      <c r="Q7" s="51"/>
    </row>
    <row r="8" spans="1:17" s="2" customFormat="1" ht="409.6" customHeight="1" x14ac:dyDescent="0.4">
      <c r="A8" s="55"/>
      <c r="B8" s="57"/>
      <c r="C8" s="60"/>
      <c r="D8" s="60"/>
      <c r="E8" s="17" t="s">
        <v>4</v>
      </c>
      <c r="F8" s="36" t="s">
        <v>5</v>
      </c>
      <c r="G8" s="17" t="s">
        <v>4</v>
      </c>
      <c r="H8" s="36" t="s">
        <v>5</v>
      </c>
      <c r="I8" s="36" t="s">
        <v>4</v>
      </c>
      <c r="J8" s="36" t="s">
        <v>5</v>
      </c>
      <c r="K8" s="27" t="s">
        <v>17</v>
      </c>
      <c r="L8" s="27" t="s">
        <v>14</v>
      </c>
      <c r="M8" s="27" t="s">
        <v>15</v>
      </c>
      <c r="N8" s="26" t="s">
        <v>16</v>
      </c>
      <c r="O8" s="25" t="s">
        <v>12</v>
      </c>
      <c r="P8" s="25" t="s">
        <v>11</v>
      </c>
      <c r="Q8" s="25" t="s">
        <v>13</v>
      </c>
    </row>
    <row r="9" spans="1:17" s="2" customFormat="1" ht="26.25" x14ac:dyDescent="0.4">
      <c r="A9" s="14">
        <v>1</v>
      </c>
      <c r="B9" s="37" t="s">
        <v>32</v>
      </c>
      <c r="C9" s="19" t="s">
        <v>23</v>
      </c>
      <c r="D9" s="28">
        <v>500</v>
      </c>
      <c r="E9" s="33">
        <v>13.7</v>
      </c>
      <c r="F9" s="10">
        <f>D9*E9</f>
        <v>6850</v>
      </c>
      <c r="G9" s="33">
        <v>13</v>
      </c>
      <c r="H9" s="10">
        <f>D9*G9</f>
        <v>6500</v>
      </c>
      <c r="I9" s="33">
        <v>16.5</v>
      </c>
      <c r="J9" s="10">
        <f>D9*I9</f>
        <v>8250</v>
      </c>
      <c r="K9" s="16">
        <f>(E9+G9+I9)/3</f>
        <v>14.4</v>
      </c>
      <c r="L9" s="11">
        <f>(((E9-K9)^2+(G9-K9)^2+(I9-K9)^2)/2)^0.5</f>
        <v>1.8520259177452136</v>
      </c>
      <c r="M9" s="11">
        <f>L9/K9*100</f>
        <v>12.861291095452874</v>
      </c>
      <c r="N9" s="13">
        <f>D9/3*(E9+G9+I9)</f>
        <v>7200</v>
      </c>
      <c r="O9" s="13">
        <f>N9/D9</f>
        <v>14.4</v>
      </c>
      <c r="P9" s="21">
        <f>ROUNDDOWN(O9,2)</f>
        <v>14.4</v>
      </c>
      <c r="Q9" s="29">
        <f>P9*D9</f>
        <v>7200</v>
      </c>
    </row>
    <row r="10" spans="1:17" s="2" customFormat="1" ht="46.5" x14ac:dyDescent="0.4">
      <c r="A10" s="14">
        <v>2</v>
      </c>
      <c r="B10" s="37" t="s">
        <v>33</v>
      </c>
      <c r="C10" s="19" t="s">
        <v>23</v>
      </c>
      <c r="D10" s="28">
        <v>200</v>
      </c>
      <c r="E10" s="33">
        <v>24.5</v>
      </c>
      <c r="F10" s="10">
        <f t="shared" ref="F10:F11" si="0">D10*E10</f>
        <v>4900</v>
      </c>
      <c r="G10" s="33">
        <v>39</v>
      </c>
      <c r="H10" s="10">
        <f t="shared" ref="H10:H11" si="1">D10*G10</f>
        <v>7800</v>
      </c>
      <c r="I10" s="33">
        <v>22.5</v>
      </c>
      <c r="J10" s="10">
        <f t="shared" ref="J10:J11" si="2">D10*I10</f>
        <v>4500</v>
      </c>
      <c r="K10" s="16">
        <f t="shared" ref="K10:K11" si="3">(E10+G10+I10)/3</f>
        <v>28.666666666666668</v>
      </c>
      <c r="L10" s="11">
        <f t="shared" ref="L10:L11" si="4">(((E10-K10)^2+(G10-K10)^2+(I10-K10)^2)/2)^0.5</f>
        <v>9.0046284394934002</v>
      </c>
      <c r="M10" s="11">
        <f t="shared" ref="M10:M11" si="5">L10/K10*100</f>
        <v>31.411494556372325</v>
      </c>
      <c r="N10" s="13">
        <f t="shared" ref="N10:N11" si="6">D10/3*(E10+G10+I10)</f>
        <v>5733.3333333333339</v>
      </c>
      <c r="O10" s="13">
        <f t="shared" ref="O10:O11" si="7">N10/D10</f>
        <v>28.666666666666671</v>
      </c>
      <c r="P10" s="21">
        <f t="shared" ref="P10:P11" si="8">ROUNDDOWN(O10,2)</f>
        <v>28.66</v>
      </c>
      <c r="Q10" s="29">
        <f t="shared" ref="Q10:Q11" si="9">P10*D10</f>
        <v>5732</v>
      </c>
    </row>
    <row r="11" spans="1:17" s="2" customFormat="1" ht="46.5" x14ac:dyDescent="0.4">
      <c r="A11" s="14">
        <v>3</v>
      </c>
      <c r="B11" s="37" t="s">
        <v>34</v>
      </c>
      <c r="C11" s="19" t="s">
        <v>23</v>
      </c>
      <c r="D11" s="28">
        <v>200</v>
      </c>
      <c r="E11" s="33">
        <v>19.8</v>
      </c>
      <c r="F11" s="10">
        <f t="shared" si="0"/>
        <v>3960</v>
      </c>
      <c r="G11" s="33">
        <v>19</v>
      </c>
      <c r="H11" s="10">
        <f t="shared" si="1"/>
        <v>3800</v>
      </c>
      <c r="I11" s="33">
        <v>17</v>
      </c>
      <c r="J11" s="10">
        <f t="shared" si="2"/>
        <v>3400</v>
      </c>
      <c r="K11" s="16">
        <f t="shared" si="3"/>
        <v>18.599999999999998</v>
      </c>
      <c r="L11" s="11">
        <f t="shared" si="4"/>
        <v>1.442220510185596</v>
      </c>
      <c r="M11" s="11">
        <f t="shared" si="5"/>
        <v>7.753873710675248</v>
      </c>
      <c r="N11" s="13">
        <f t="shared" si="6"/>
        <v>3720</v>
      </c>
      <c r="O11" s="13">
        <f t="shared" si="7"/>
        <v>18.600000000000001</v>
      </c>
      <c r="P11" s="21">
        <f t="shared" si="8"/>
        <v>18.600000000000001</v>
      </c>
      <c r="Q11" s="29">
        <f t="shared" si="9"/>
        <v>3720.0000000000005</v>
      </c>
    </row>
    <row r="12" spans="1:17" x14ac:dyDescent="0.4">
      <c r="A12" s="35"/>
      <c r="B12" s="31" t="s">
        <v>6</v>
      </c>
      <c r="C12" s="32"/>
      <c r="D12" s="35"/>
      <c r="E12" s="22"/>
      <c r="F12" s="11">
        <f>SUM(F9:F11)</f>
        <v>15710</v>
      </c>
      <c r="G12" s="11"/>
      <c r="H12" s="11">
        <f>SUM(H9:H11)</f>
        <v>18100</v>
      </c>
      <c r="I12" s="23"/>
      <c r="J12" s="11">
        <f>SUM(J9:J11)</f>
        <v>16150</v>
      </c>
      <c r="K12" s="11"/>
      <c r="L12" s="13"/>
      <c r="M12" s="11"/>
      <c r="N12" s="13">
        <f>SUM(N9:N11)</f>
        <v>16653.333333333336</v>
      </c>
      <c r="O12" s="11"/>
      <c r="P12" s="20"/>
      <c r="Q12" s="24">
        <f>SUM(Q9:Q11)</f>
        <v>16652</v>
      </c>
    </row>
    <row r="13" spans="1:17" hidden="1" x14ac:dyDescent="0.4">
      <c r="A13" s="48"/>
      <c r="B13" s="48"/>
      <c r="C13" s="48"/>
      <c r="D13" s="48"/>
      <c r="E13" s="48"/>
      <c r="F13" s="48"/>
      <c r="G13" s="48"/>
      <c r="H13" s="48"/>
      <c r="I13" s="48"/>
      <c r="J13" s="48"/>
      <c r="K13" s="48"/>
      <c r="L13" s="48"/>
      <c r="M13" s="48"/>
      <c r="N13" s="48"/>
      <c r="O13" s="18"/>
    </row>
    <row r="14" spans="1:17" ht="31.5" customHeight="1" x14ac:dyDescent="0.4"/>
    <row r="15" spans="1:17" ht="27.75" customHeight="1" x14ac:dyDescent="0.4">
      <c r="A15" s="40" t="s">
        <v>24</v>
      </c>
      <c r="B15" s="40"/>
      <c r="C15" s="40"/>
      <c r="D15" s="40"/>
      <c r="E15" s="40"/>
      <c r="F15" s="40"/>
      <c r="G15" s="40"/>
      <c r="H15" s="40"/>
      <c r="I15" s="40"/>
      <c r="J15" s="40"/>
      <c r="K15" s="40"/>
      <c r="L15" s="40"/>
      <c r="M15" s="40"/>
    </row>
  </sheetData>
  <mergeCells count="20">
    <mergeCell ref="K7:M7"/>
    <mergeCell ref="N7:Q7"/>
    <mergeCell ref="A13:N13"/>
    <mergeCell ref="A15:M15"/>
    <mergeCell ref="A5:E5"/>
    <mergeCell ref="F5:Q5"/>
    <mergeCell ref="A6:Q6"/>
    <mergeCell ref="A7:A8"/>
    <mergeCell ref="B7:B8"/>
    <mergeCell ref="C7:C8"/>
    <mergeCell ref="D7:D8"/>
    <mergeCell ref="E7:F7"/>
    <mergeCell ref="G7:H7"/>
    <mergeCell ref="I7:J7"/>
    <mergeCell ref="M1:Q1"/>
    <mergeCell ref="A2:H2"/>
    <mergeCell ref="A3:E3"/>
    <mergeCell ref="F3:Q3"/>
    <mergeCell ref="A4:E4"/>
    <mergeCell ref="F4:Q4"/>
  </mergeCells>
  <pageMargins left="0.19685039370078741" right="0" top="0.43307086614173229" bottom="0.39370078740157483" header="0.51181102362204722" footer="0.31496062992125984"/>
  <pageSetup paperSize="9" scale="3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showGridLines="0" view="pageBreakPreview" topLeftCell="A4" zoomScale="40" zoomScaleNormal="60" zoomScaleSheetLayoutView="40" workbookViewId="0">
      <selection activeCell="L19" sqref="L19"/>
    </sheetView>
  </sheetViews>
  <sheetFormatPr defaultRowHeight="27.75" x14ac:dyDescent="0.4"/>
  <cols>
    <col min="1" max="1" width="7.7109375" style="5" customWidth="1"/>
    <col min="2" max="2" width="42.5703125" style="6" customWidth="1"/>
    <col min="3" max="3" width="10.28515625" style="1" customWidth="1"/>
    <col min="4" max="4" width="9.85546875" style="1" customWidth="1"/>
    <col min="5" max="5" width="17.5703125" style="7" customWidth="1"/>
    <col min="6" max="6" width="20" style="1" customWidth="1"/>
    <col min="7" max="7" width="19.140625" style="7" customWidth="1"/>
    <col min="8" max="8" width="18.140625" style="1" customWidth="1"/>
    <col min="9" max="9" width="17.28515625" style="8" customWidth="1"/>
    <col min="10" max="10" width="20.85546875" style="1" customWidth="1"/>
    <col min="11" max="11" width="20.85546875" style="2" customWidth="1"/>
    <col min="12" max="12" width="28.140625" style="1" customWidth="1"/>
    <col min="13" max="13" width="31.28515625" style="2" customWidth="1"/>
    <col min="14" max="14" width="44.7109375" style="2" customWidth="1"/>
    <col min="15" max="15" width="28" style="2" customWidth="1"/>
    <col min="16" max="16" width="35.5703125" style="3" bestFit="1" customWidth="1"/>
    <col min="17" max="17" width="43.5703125" style="3" bestFit="1" customWidth="1"/>
    <col min="18" max="18" width="26.85546875" style="1" customWidth="1"/>
    <col min="19" max="16384" width="9.140625" style="1"/>
  </cols>
  <sheetData>
    <row r="1" spans="1:17" ht="27.75" customHeight="1" x14ac:dyDescent="0.4">
      <c r="M1" s="64" t="s">
        <v>21</v>
      </c>
      <c r="N1" s="65"/>
      <c r="O1" s="65"/>
      <c r="P1" s="65"/>
      <c r="Q1" s="65"/>
    </row>
    <row r="2" spans="1:17" s="2" customFormat="1" ht="38.25" customHeight="1" x14ac:dyDescent="0.4">
      <c r="A2" s="66" t="s">
        <v>22</v>
      </c>
      <c r="B2" s="66"/>
      <c r="C2" s="66"/>
      <c r="D2" s="66"/>
      <c r="E2" s="66"/>
      <c r="F2" s="66"/>
      <c r="G2" s="66"/>
      <c r="H2" s="66"/>
      <c r="I2" s="12"/>
      <c r="J2" s="34"/>
      <c r="K2" s="34"/>
      <c r="L2" s="9"/>
      <c r="M2" s="9"/>
      <c r="N2" s="9"/>
      <c r="O2" s="9"/>
      <c r="P2" s="34"/>
      <c r="Q2" s="34"/>
    </row>
    <row r="3" spans="1:17" s="2" customFormat="1" ht="162" customHeight="1" x14ac:dyDescent="0.4">
      <c r="A3" s="61" t="s">
        <v>20</v>
      </c>
      <c r="B3" s="62"/>
      <c r="C3" s="62"/>
      <c r="D3" s="62"/>
      <c r="E3" s="63"/>
      <c r="F3" s="41" t="s">
        <v>35</v>
      </c>
      <c r="G3" s="42"/>
      <c r="H3" s="42"/>
      <c r="I3" s="42"/>
      <c r="J3" s="42"/>
      <c r="K3" s="42"/>
      <c r="L3" s="42"/>
      <c r="M3" s="42"/>
      <c r="N3" s="42"/>
      <c r="O3" s="42"/>
      <c r="P3" s="42"/>
      <c r="Q3" s="43"/>
    </row>
    <row r="4" spans="1:17" s="2" customFormat="1" ht="120.75" customHeight="1" x14ac:dyDescent="0.4">
      <c r="A4" s="53" t="s">
        <v>7</v>
      </c>
      <c r="B4" s="53"/>
      <c r="C4" s="53"/>
      <c r="D4" s="53"/>
      <c r="E4" s="53"/>
      <c r="F4" s="41" t="s">
        <v>10</v>
      </c>
      <c r="G4" s="42"/>
      <c r="H4" s="42"/>
      <c r="I4" s="42"/>
      <c r="J4" s="42"/>
      <c r="K4" s="42"/>
      <c r="L4" s="42"/>
      <c r="M4" s="42"/>
      <c r="N4" s="42"/>
      <c r="O4" s="42"/>
      <c r="P4" s="42"/>
      <c r="Q4" s="43"/>
    </row>
    <row r="5" spans="1:17" s="2" customFormat="1" ht="25.5" customHeight="1" x14ac:dyDescent="0.4">
      <c r="A5" s="54" t="s">
        <v>8</v>
      </c>
      <c r="B5" s="54"/>
      <c r="C5" s="54"/>
      <c r="D5" s="54"/>
      <c r="E5" s="54"/>
      <c r="F5" s="44"/>
      <c r="G5" s="45"/>
      <c r="H5" s="45"/>
      <c r="I5" s="45"/>
      <c r="J5" s="45"/>
      <c r="K5" s="45"/>
      <c r="L5" s="45"/>
      <c r="M5" s="45"/>
      <c r="N5" s="45"/>
      <c r="O5" s="45"/>
      <c r="P5" s="45"/>
      <c r="Q5" s="46"/>
    </row>
    <row r="6" spans="1:17" s="2" customFormat="1" ht="25.5" customHeight="1" x14ac:dyDescent="0.4">
      <c r="A6" s="47" t="s">
        <v>9</v>
      </c>
      <c r="B6" s="45"/>
      <c r="C6" s="45"/>
      <c r="D6" s="45"/>
      <c r="E6" s="45"/>
      <c r="F6" s="45"/>
      <c r="G6" s="45"/>
      <c r="H6" s="45"/>
      <c r="I6" s="45"/>
      <c r="J6" s="45"/>
      <c r="K6" s="45"/>
      <c r="L6" s="45"/>
      <c r="M6" s="45"/>
      <c r="N6" s="45"/>
      <c r="O6" s="45"/>
      <c r="P6" s="45"/>
      <c r="Q6" s="46"/>
    </row>
    <row r="7" spans="1:17" s="2" customFormat="1" ht="135.75" customHeight="1" x14ac:dyDescent="0.4">
      <c r="A7" s="55" t="s">
        <v>0</v>
      </c>
      <c r="B7" s="56" t="s">
        <v>1</v>
      </c>
      <c r="C7" s="59" t="s">
        <v>2</v>
      </c>
      <c r="D7" s="59" t="s">
        <v>3</v>
      </c>
      <c r="E7" s="52" t="s">
        <v>47</v>
      </c>
      <c r="F7" s="52"/>
      <c r="G7" s="52" t="s">
        <v>58</v>
      </c>
      <c r="H7" s="52"/>
      <c r="I7" s="58" t="s">
        <v>57</v>
      </c>
      <c r="J7" s="58"/>
      <c r="K7" s="49" t="s">
        <v>18</v>
      </c>
      <c r="L7" s="50"/>
      <c r="M7" s="51"/>
      <c r="N7" s="49" t="s">
        <v>19</v>
      </c>
      <c r="O7" s="50"/>
      <c r="P7" s="50"/>
      <c r="Q7" s="51"/>
    </row>
    <row r="8" spans="1:17" s="2" customFormat="1" ht="409.6" customHeight="1" x14ac:dyDescent="0.4">
      <c r="A8" s="55"/>
      <c r="B8" s="57"/>
      <c r="C8" s="60"/>
      <c r="D8" s="60"/>
      <c r="E8" s="17" t="s">
        <v>4</v>
      </c>
      <c r="F8" s="36" t="s">
        <v>5</v>
      </c>
      <c r="G8" s="17" t="s">
        <v>4</v>
      </c>
      <c r="H8" s="36" t="s">
        <v>5</v>
      </c>
      <c r="I8" s="36" t="s">
        <v>4</v>
      </c>
      <c r="J8" s="36" t="s">
        <v>5</v>
      </c>
      <c r="K8" s="27" t="s">
        <v>17</v>
      </c>
      <c r="L8" s="27" t="s">
        <v>14</v>
      </c>
      <c r="M8" s="27" t="s">
        <v>15</v>
      </c>
      <c r="N8" s="26" t="s">
        <v>16</v>
      </c>
      <c r="O8" s="25" t="s">
        <v>12</v>
      </c>
      <c r="P8" s="25" t="s">
        <v>11</v>
      </c>
      <c r="Q8" s="25" t="s">
        <v>13</v>
      </c>
    </row>
    <row r="9" spans="1:17" s="2" customFormat="1" ht="26.25" x14ac:dyDescent="0.4">
      <c r="A9" s="14">
        <v>1</v>
      </c>
      <c r="B9" s="38" t="s">
        <v>36</v>
      </c>
      <c r="C9" s="19" t="s">
        <v>37</v>
      </c>
      <c r="D9" s="28">
        <v>30</v>
      </c>
      <c r="E9" s="33">
        <v>62.3</v>
      </c>
      <c r="F9" s="10">
        <f>D9*E9</f>
        <v>1869</v>
      </c>
      <c r="G9" s="33">
        <v>84</v>
      </c>
      <c r="H9" s="10">
        <f>D9*G9</f>
        <v>2520</v>
      </c>
      <c r="I9" s="33">
        <v>70</v>
      </c>
      <c r="J9" s="10">
        <f>D9*I9</f>
        <v>2100</v>
      </c>
      <c r="K9" s="16">
        <f>(E9+G9+I9)/3</f>
        <v>72.100000000000009</v>
      </c>
      <c r="L9" s="11">
        <f>(((E9-K9)^2+(G9-K9)^2+(I9-K9)^2)/2)^0.5</f>
        <v>11.001363551851199</v>
      </c>
      <c r="M9" s="11">
        <f>L9/K9*100</f>
        <v>15.258479267477391</v>
      </c>
      <c r="N9" s="13">
        <f>D9/3*(E9+G9+I9)</f>
        <v>2163</v>
      </c>
      <c r="O9" s="13">
        <f>N9/D9</f>
        <v>72.099999999999994</v>
      </c>
      <c r="P9" s="21">
        <f>ROUNDDOWN(O9,2)</f>
        <v>72.099999999999994</v>
      </c>
      <c r="Q9" s="29">
        <f>P9*D9</f>
        <v>2163</v>
      </c>
    </row>
    <row r="10" spans="1:17" x14ac:dyDescent="0.4">
      <c r="A10" s="35"/>
      <c r="B10" s="31" t="s">
        <v>6</v>
      </c>
      <c r="C10" s="32"/>
      <c r="D10" s="35"/>
      <c r="E10" s="22"/>
      <c r="F10" s="11">
        <f>SUM(F9:F9)</f>
        <v>1869</v>
      </c>
      <c r="G10" s="11"/>
      <c r="H10" s="11">
        <f>SUM(H9:H9)</f>
        <v>2520</v>
      </c>
      <c r="I10" s="23"/>
      <c r="J10" s="11">
        <f>SUM(J9:J9)</f>
        <v>2100</v>
      </c>
      <c r="K10" s="11"/>
      <c r="L10" s="13"/>
      <c r="M10" s="11"/>
      <c r="N10" s="13">
        <f>SUM(N9:N9)</f>
        <v>2163</v>
      </c>
      <c r="O10" s="11"/>
      <c r="P10" s="20"/>
      <c r="Q10" s="24">
        <f>SUM(Q9:Q9)</f>
        <v>2163</v>
      </c>
    </row>
    <row r="11" spans="1:17" hidden="1" x14ac:dyDescent="0.4">
      <c r="A11" s="48"/>
      <c r="B11" s="48"/>
      <c r="C11" s="48"/>
      <c r="D11" s="48"/>
      <c r="E11" s="48"/>
      <c r="F11" s="48"/>
      <c r="G11" s="48"/>
      <c r="H11" s="48"/>
      <c r="I11" s="48"/>
      <c r="J11" s="48"/>
      <c r="K11" s="48"/>
      <c r="L11" s="48"/>
      <c r="M11" s="48"/>
      <c r="N11" s="48"/>
      <c r="O11" s="18"/>
    </row>
    <row r="12" spans="1:17" ht="31.5" customHeight="1" x14ac:dyDescent="0.4"/>
    <row r="13" spans="1:17" ht="27.75" customHeight="1" x14ac:dyDescent="0.4">
      <c r="A13" s="40" t="s">
        <v>24</v>
      </c>
      <c r="B13" s="40"/>
      <c r="C13" s="40"/>
      <c r="D13" s="40"/>
      <c r="E13" s="40"/>
      <c r="F13" s="40"/>
      <c r="G13" s="40"/>
      <c r="H13" s="40"/>
      <c r="I13" s="40"/>
      <c r="J13" s="40"/>
      <c r="K13" s="40"/>
      <c r="L13" s="40"/>
      <c r="M13" s="40"/>
    </row>
  </sheetData>
  <mergeCells count="20">
    <mergeCell ref="K7:M7"/>
    <mergeCell ref="N7:Q7"/>
    <mergeCell ref="A11:N11"/>
    <mergeCell ref="A13:M13"/>
    <mergeCell ref="A5:E5"/>
    <mergeCell ref="F5:Q5"/>
    <mergeCell ref="A6:Q6"/>
    <mergeCell ref="A7:A8"/>
    <mergeCell ref="B7:B8"/>
    <mergeCell ref="C7:C8"/>
    <mergeCell ref="D7:D8"/>
    <mergeCell ref="E7:F7"/>
    <mergeCell ref="G7:H7"/>
    <mergeCell ref="I7:J7"/>
    <mergeCell ref="M1:Q1"/>
    <mergeCell ref="A2:H2"/>
    <mergeCell ref="A3:E3"/>
    <mergeCell ref="F3:Q3"/>
    <mergeCell ref="A4:E4"/>
    <mergeCell ref="F4:Q4"/>
  </mergeCells>
  <pageMargins left="0.19685039370078741" right="0" top="0.43307086614173229" bottom="0.39370078740157483" header="0.51181102362204722" footer="0.31496062992125984"/>
  <pageSetup paperSize="9" scale="3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showGridLines="0" tabSelected="1" view="pageBreakPreview" topLeftCell="A7" zoomScale="55" zoomScaleNormal="60" zoomScaleSheetLayoutView="55" workbookViewId="0">
      <selection activeCell="A13" sqref="A13:M13"/>
    </sheetView>
  </sheetViews>
  <sheetFormatPr defaultRowHeight="27.75" x14ac:dyDescent="0.4"/>
  <cols>
    <col min="1" max="1" width="7.7109375" style="5" customWidth="1"/>
    <col min="2" max="2" width="42.5703125" style="6" customWidth="1"/>
    <col min="3" max="3" width="10.28515625" style="1" customWidth="1"/>
    <col min="4" max="4" width="9.85546875" style="1" customWidth="1"/>
    <col min="5" max="5" width="17.5703125" style="7" customWidth="1"/>
    <col min="6" max="6" width="20" style="1" customWidth="1"/>
    <col min="7" max="7" width="19.140625" style="7" customWidth="1"/>
    <col min="8" max="8" width="18.85546875" style="1" customWidth="1"/>
    <col min="9" max="9" width="17.28515625" style="8" customWidth="1"/>
    <col min="10" max="10" width="21.140625" style="1" customWidth="1"/>
    <col min="11" max="11" width="20.85546875" style="2" customWidth="1"/>
    <col min="12" max="12" width="28.140625" style="1" customWidth="1"/>
    <col min="13" max="13" width="31.28515625" style="2" customWidth="1"/>
    <col min="14" max="14" width="44.7109375" style="2" customWidth="1"/>
    <col min="15" max="15" width="28" style="2" customWidth="1"/>
    <col min="16" max="16" width="35.5703125" style="3" bestFit="1" customWidth="1"/>
    <col min="17" max="17" width="43.5703125" style="3" bestFit="1" customWidth="1"/>
    <col min="18" max="18" width="26.85546875" style="1" customWidth="1"/>
    <col min="19" max="16384" width="9.140625" style="1"/>
  </cols>
  <sheetData>
    <row r="1" spans="1:17" ht="27.75" customHeight="1" x14ac:dyDescent="0.4">
      <c r="M1" s="64"/>
      <c r="N1" s="65"/>
      <c r="O1" s="65"/>
      <c r="P1" s="65"/>
      <c r="Q1" s="65"/>
    </row>
    <row r="2" spans="1:17" s="2" customFormat="1" ht="38.25" customHeight="1" x14ac:dyDescent="0.4">
      <c r="A2" s="66" t="s">
        <v>22</v>
      </c>
      <c r="B2" s="66"/>
      <c r="C2" s="66"/>
      <c r="D2" s="66"/>
      <c r="E2" s="66"/>
      <c r="F2" s="66"/>
      <c r="G2" s="66"/>
      <c r="H2" s="66"/>
      <c r="I2" s="12"/>
      <c r="J2" s="34"/>
      <c r="K2" s="34"/>
      <c r="L2" s="9"/>
      <c r="M2" s="9"/>
      <c r="N2" s="9"/>
      <c r="O2" s="9"/>
      <c r="P2" s="34"/>
      <c r="Q2" s="34"/>
    </row>
    <row r="3" spans="1:17" s="2" customFormat="1" ht="162" customHeight="1" x14ac:dyDescent="0.4">
      <c r="A3" s="61" t="s">
        <v>20</v>
      </c>
      <c r="B3" s="62"/>
      <c r="C3" s="62"/>
      <c r="D3" s="62"/>
      <c r="E3" s="63"/>
      <c r="F3" s="67" t="s">
        <v>65</v>
      </c>
      <c r="G3" s="68"/>
      <c r="H3" s="68"/>
      <c r="I3" s="68"/>
      <c r="J3" s="68"/>
      <c r="K3" s="68"/>
      <c r="L3" s="68"/>
      <c r="M3" s="68"/>
      <c r="N3" s="68"/>
      <c r="O3" s="68"/>
      <c r="P3" s="68"/>
      <c r="Q3" s="69"/>
    </row>
    <row r="4" spans="1:17" s="2" customFormat="1" ht="120.75" customHeight="1" x14ac:dyDescent="0.4">
      <c r="A4" s="53" t="s">
        <v>7</v>
      </c>
      <c r="B4" s="53"/>
      <c r="C4" s="53"/>
      <c r="D4" s="53"/>
      <c r="E4" s="53"/>
      <c r="F4" s="41" t="s">
        <v>10</v>
      </c>
      <c r="G4" s="42"/>
      <c r="H4" s="42"/>
      <c r="I4" s="42"/>
      <c r="J4" s="42"/>
      <c r="K4" s="42"/>
      <c r="L4" s="42"/>
      <c r="M4" s="42"/>
      <c r="N4" s="42"/>
      <c r="O4" s="42"/>
      <c r="P4" s="42"/>
      <c r="Q4" s="43"/>
    </row>
    <row r="5" spans="1:17" s="2" customFormat="1" ht="25.5" customHeight="1" x14ac:dyDescent="0.4">
      <c r="A5" s="54" t="s">
        <v>8</v>
      </c>
      <c r="B5" s="54"/>
      <c r="C5" s="54"/>
      <c r="D5" s="54"/>
      <c r="E5" s="54"/>
      <c r="F5" s="44">
        <v>46162</v>
      </c>
      <c r="G5" s="45"/>
      <c r="H5" s="45"/>
      <c r="I5" s="45"/>
      <c r="J5" s="45"/>
      <c r="K5" s="45"/>
      <c r="L5" s="45"/>
      <c r="M5" s="45"/>
      <c r="N5" s="45"/>
      <c r="O5" s="45"/>
      <c r="P5" s="45"/>
      <c r="Q5" s="46"/>
    </row>
    <row r="6" spans="1:17" s="2" customFormat="1" ht="25.5" customHeight="1" x14ac:dyDescent="0.4">
      <c r="A6" s="47" t="s">
        <v>9</v>
      </c>
      <c r="B6" s="45"/>
      <c r="C6" s="45"/>
      <c r="D6" s="45"/>
      <c r="E6" s="45"/>
      <c r="F6" s="45"/>
      <c r="G6" s="45"/>
      <c r="H6" s="45"/>
      <c r="I6" s="45"/>
      <c r="J6" s="45"/>
      <c r="K6" s="45"/>
      <c r="L6" s="45"/>
      <c r="M6" s="45"/>
      <c r="N6" s="45"/>
      <c r="O6" s="45"/>
      <c r="P6" s="45"/>
      <c r="Q6" s="46"/>
    </row>
    <row r="7" spans="1:17" s="2" customFormat="1" ht="109.5" customHeight="1" x14ac:dyDescent="0.4">
      <c r="A7" s="55" t="s">
        <v>0</v>
      </c>
      <c r="B7" s="56" t="s">
        <v>1</v>
      </c>
      <c r="C7" s="59" t="s">
        <v>2</v>
      </c>
      <c r="D7" s="59" t="s">
        <v>3</v>
      </c>
      <c r="E7" s="72" t="s">
        <v>62</v>
      </c>
      <c r="F7" s="72"/>
      <c r="G7" s="72" t="s">
        <v>66</v>
      </c>
      <c r="H7" s="72"/>
      <c r="I7" s="73" t="s">
        <v>63</v>
      </c>
      <c r="J7" s="73"/>
      <c r="K7" s="49" t="s">
        <v>18</v>
      </c>
      <c r="L7" s="50"/>
      <c r="M7" s="51"/>
      <c r="N7" s="49" t="s">
        <v>19</v>
      </c>
      <c r="O7" s="50"/>
      <c r="P7" s="50"/>
      <c r="Q7" s="51"/>
    </row>
    <row r="8" spans="1:17" s="2" customFormat="1" ht="409.6" customHeight="1" x14ac:dyDescent="0.4">
      <c r="A8" s="55"/>
      <c r="B8" s="57"/>
      <c r="C8" s="60"/>
      <c r="D8" s="60"/>
      <c r="E8" s="17" t="s">
        <v>4</v>
      </c>
      <c r="F8" s="39" t="s">
        <v>5</v>
      </c>
      <c r="G8" s="17" t="s">
        <v>4</v>
      </c>
      <c r="H8" s="39" t="s">
        <v>5</v>
      </c>
      <c r="I8" s="39" t="s">
        <v>4</v>
      </c>
      <c r="J8" s="39" t="s">
        <v>5</v>
      </c>
      <c r="K8" s="27" t="s">
        <v>17</v>
      </c>
      <c r="L8" s="27" t="s">
        <v>14</v>
      </c>
      <c r="M8" s="27" t="s">
        <v>15</v>
      </c>
      <c r="N8" s="26" t="s">
        <v>16</v>
      </c>
      <c r="O8" s="74" t="s">
        <v>12</v>
      </c>
      <c r="P8" s="74" t="s">
        <v>11</v>
      </c>
      <c r="Q8" s="74" t="s">
        <v>13</v>
      </c>
    </row>
    <row r="9" spans="1:17" s="2" customFormat="1" ht="26.25" x14ac:dyDescent="0.4">
      <c r="A9" s="14">
        <v>1</v>
      </c>
      <c r="B9" s="37" t="s">
        <v>67</v>
      </c>
      <c r="C9" s="19" t="s">
        <v>37</v>
      </c>
      <c r="D9" s="28">
        <v>1</v>
      </c>
      <c r="E9" s="33">
        <v>79800</v>
      </c>
      <c r="F9" s="10">
        <f>D9*E9</f>
        <v>79800</v>
      </c>
      <c r="G9" s="33">
        <v>79100</v>
      </c>
      <c r="H9" s="10">
        <f>D9*G9</f>
        <v>79100</v>
      </c>
      <c r="I9" s="33">
        <v>78142</v>
      </c>
      <c r="J9" s="10">
        <f>D9*I9</f>
        <v>78142</v>
      </c>
      <c r="K9" s="16">
        <f>(E9+G9+I9)/3</f>
        <v>79014</v>
      </c>
      <c r="L9" s="11">
        <f>(((E9-K9)^2+(G9-K9)^2+(I9-K9)^2)/2)^0.5</f>
        <v>832.33887329620745</v>
      </c>
      <c r="M9" s="11">
        <f>L9/K9*100</f>
        <v>1.0534068308099924</v>
      </c>
      <c r="N9" s="13">
        <f>D9/3*(E9+G9+I9)</f>
        <v>79014</v>
      </c>
      <c r="O9" s="13">
        <f>N9/D9</f>
        <v>79014</v>
      </c>
      <c r="P9" s="21">
        <f>ROUNDDOWN(O9,2)</f>
        <v>79014</v>
      </c>
      <c r="Q9" s="29">
        <f>P9*D9</f>
        <v>79014</v>
      </c>
    </row>
    <row r="10" spans="1:17" x14ac:dyDescent="0.4">
      <c r="A10" s="35"/>
      <c r="B10" s="31" t="s">
        <v>6</v>
      </c>
      <c r="C10" s="32"/>
      <c r="D10" s="35"/>
      <c r="E10" s="22"/>
      <c r="F10" s="11">
        <f>SUM(F9:F9)</f>
        <v>79800</v>
      </c>
      <c r="G10" s="11"/>
      <c r="H10" s="11">
        <f>SUM(H9:H9)</f>
        <v>79100</v>
      </c>
      <c r="I10" s="23"/>
      <c r="J10" s="11">
        <f>SUM(J9:J9)</f>
        <v>78142</v>
      </c>
      <c r="K10" s="11"/>
      <c r="L10" s="13"/>
      <c r="M10" s="11"/>
      <c r="N10" s="13">
        <f>SUM(N9:N9)</f>
        <v>79014</v>
      </c>
      <c r="O10" s="11"/>
      <c r="P10" s="20"/>
      <c r="Q10" s="24">
        <f>SUM(Q9:Q9)</f>
        <v>79014</v>
      </c>
    </row>
    <row r="11" spans="1:17" hidden="1" x14ac:dyDescent="0.4">
      <c r="A11" s="48"/>
      <c r="B11" s="48"/>
      <c r="C11" s="48"/>
      <c r="D11" s="48"/>
      <c r="E11" s="48"/>
      <c r="F11" s="48"/>
      <c r="G11" s="48"/>
      <c r="H11" s="48"/>
      <c r="I11" s="48"/>
      <c r="J11" s="48"/>
      <c r="K11" s="48"/>
      <c r="L11" s="48"/>
      <c r="M11" s="48"/>
      <c r="N11" s="48"/>
      <c r="O11" s="18"/>
    </row>
    <row r="12" spans="1:17" ht="31.5" customHeight="1" x14ac:dyDescent="0.4">
      <c r="A12" s="70" t="s">
        <v>64</v>
      </c>
      <c r="B12" s="71"/>
      <c r="C12" s="71"/>
      <c r="D12" s="71"/>
      <c r="E12" s="71"/>
      <c r="F12" s="71"/>
      <c r="G12" s="71"/>
      <c r="H12" s="71"/>
      <c r="I12" s="71"/>
      <c r="J12" s="71"/>
      <c r="K12" s="71"/>
      <c r="L12" s="71"/>
      <c r="M12" s="71"/>
      <c r="N12" s="71"/>
      <c r="O12" s="71"/>
      <c r="P12" s="71"/>
      <c r="Q12" s="71"/>
    </row>
    <row r="13" spans="1:17" ht="93" customHeight="1" x14ac:dyDescent="0.4">
      <c r="A13" s="40" t="s">
        <v>68</v>
      </c>
      <c r="B13" s="40"/>
      <c r="C13" s="40"/>
      <c r="D13" s="40"/>
      <c r="E13" s="40"/>
      <c r="F13" s="40"/>
      <c r="G13" s="40"/>
      <c r="H13" s="40"/>
      <c r="I13" s="40"/>
      <c r="J13" s="40"/>
      <c r="K13" s="40"/>
      <c r="L13" s="40"/>
      <c r="M13" s="40"/>
    </row>
  </sheetData>
  <mergeCells count="21">
    <mergeCell ref="K7:M7"/>
    <mergeCell ref="N7:Q7"/>
    <mergeCell ref="A11:N11"/>
    <mergeCell ref="A13:M13"/>
    <mergeCell ref="A5:E5"/>
    <mergeCell ref="F5:Q5"/>
    <mergeCell ref="A6:Q6"/>
    <mergeCell ref="A7:A8"/>
    <mergeCell ref="B7:B8"/>
    <mergeCell ref="C7:C8"/>
    <mergeCell ref="D7:D8"/>
    <mergeCell ref="E7:F7"/>
    <mergeCell ref="G7:H7"/>
    <mergeCell ref="I7:J7"/>
    <mergeCell ref="A12:Q12"/>
    <mergeCell ref="M1:Q1"/>
    <mergeCell ref="A2:H2"/>
    <mergeCell ref="A3:E3"/>
    <mergeCell ref="F3:Q3"/>
    <mergeCell ref="A4:E4"/>
    <mergeCell ref="F4:Q4"/>
  </mergeCells>
  <pageMargins left="0.19685039370078741" right="0" top="0.43307086614173229" bottom="0.39370078740157483" header="0.51181102362204722" footer="0.31496062992125984"/>
  <pageSetup paperSize="9" scale="3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showGridLines="0" view="pageBreakPreview" zoomScale="40" zoomScaleNormal="60" zoomScaleSheetLayoutView="40" workbookViewId="0">
      <selection activeCell="K7" sqref="K7:M7"/>
    </sheetView>
  </sheetViews>
  <sheetFormatPr defaultRowHeight="27.75" x14ac:dyDescent="0.4"/>
  <cols>
    <col min="1" max="1" width="7.7109375" style="5" customWidth="1"/>
    <col min="2" max="2" width="42.5703125" style="6" customWidth="1"/>
    <col min="3" max="3" width="10.28515625" style="1" customWidth="1"/>
    <col min="4" max="4" width="9.85546875" style="1" customWidth="1"/>
    <col min="5" max="5" width="17.5703125" style="7" customWidth="1"/>
    <col min="6" max="6" width="20" style="1" customWidth="1"/>
    <col min="7" max="7" width="19.140625" style="7" customWidth="1"/>
    <col min="8" max="8" width="16" style="1" customWidth="1"/>
    <col min="9" max="9" width="17.28515625" style="8" customWidth="1"/>
    <col min="10" max="10" width="19.42578125" style="1" customWidth="1"/>
    <col min="11" max="11" width="20.85546875" style="2" customWidth="1"/>
    <col min="12" max="12" width="28.140625" style="1" customWidth="1"/>
    <col min="13" max="13" width="31.28515625" style="2" customWidth="1"/>
    <col min="14" max="14" width="44.7109375" style="2" customWidth="1"/>
    <col min="15" max="15" width="28" style="2" customWidth="1"/>
    <col min="16" max="16" width="35.5703125" style="3" bestFit="1" customWidth="1"/>
    <col min="17" max="17" width="43.5703125" style="3" bestFit="1" customWidth="1"/>
    <col min="18" max="18" width="26.85546875" style="1" customWidth="1"/>
    <col min="19" max="16384" width="9.140625" style="1"/>
  </cols>
  <sheetData>
    <row r="1" spans="1:17" ht="27.75" customHeight="1" x14ac:dyDescent="0.4">
      <c r="M1" s="64" t="s">
        <v>21</v>
      </c>
      <c r="N1" s="65"/>
      <c r="O1" s="65"/>
      <c r="P1" s="65"/>
      <c r="Q1" s="65"/>
    </row>
    <row r="2" spans="1:17" s="2" customFormat="1" ht="38.25" customHeight="1" x14ac:dyDescent="0.4">
      <c r="A2" s="66" t="s">
        <v>22</v>
      </c>
      <c r="B2" s="66"/>
      <c r="C2" s="66"/>
      <c r="D2" s="66"/>
      <c r="E2" s="66"/>
      <c r="F2" s="66"/>
      <c r="G2" s="66"/>
      <c r="H2" s="66"/>
      <c r="I2" s="12"/>
      <c r="J2" s="34"/>
      <c r="K2" s="34"/>
      <c r="L2" s="9"/>
      <c r="M2" s="9"/>
      <c r="N2" s="9"/>
      <c r="O2" s="9"/>
      <c r="P2" s="34"/>
      <c r="Q2" s="34"/>
    </row>
    <row r="3" spans="1:17" s="2" customFormat="1" ht="162" customHeight="1" x14ac:dyDescent="0.4">
      <c r="A3" s="61" t="s">
        <v>20</v>
      </c>
      <c r="B3" s="62"/>
      <c r="C3" s="62"/>
      <c r="D3" s="62"/>
      <c r="E3" s="63"/>
      <c r="F3" s="41" t="s">
        <v>38</v>
      </c>
      <c r="G3" s="42"/>
      <c r="H3" s="42"/>
      <c r="I3" s="42"/>
      <c r="J3" s="42"/>
      <c r="K3" s="42"/>
      <c r="L3" s="42"/>
      <c r="M3" s="42"/>
      <c r="N3" s="42"/>
      <c r="O3" s="42"/>
      <c r="P3" s="42"/>
      <c r="Q3" s="43"/>
    </row>
    <row r="4" spans="1:17" s="2" customFormat="1" ht="120.75" customHeight="1" x14ac:dyDescent="0.4">
      <c r="A4" s="53" t="s">
        <v>7</v>
      </c>
      <c r="B4" s="53"/>
      <c r="C4" s="53"/>
      <c r="D4" s="53"/>
      <c r="E4" s="53"/>
      <c r="F4" s="41" t="s">
        <v>10</v>
      </c>
      <c r="G4" s="42"/>
      <c r="H4" s="42"/>
      <c r="I4" s="42"/>
      <c r="J4" s="42"/>
      <c r="K4" s="42"/>
      <c r="L4" s="42"/>
      <c r="M4" s="42"/>
      <c r="N4" s="42"/>
      <c r="O4" s="42"/>
      <c r="P4" s="42"/>
      <c r="Q4" s="43"/>
    </row>
    <row r="5" spans="1:17" s="2" customFormat="1" ht="25.5" customHeight="1" x14ac:dyDescent="0.4">
      <c r="A5" s="54" t="s">
        <v>8</v>
      </c>
      <c r="B5" s="54"/>
      <c r="C5" s="54"/>
      <c r="D5" s="54"/>
      <c r="E5" s="54"/>
      <c r="F5" s="44"/>
      <c r="G5" s="45"/>
      <c r="H5" s="45"/>
      <c r="I5" s="45"/>
      <c r="J5" s="45"/>
      <c r="K5" s="45"/>
      <c r="L5" s="45"/>
      <c r="M5" s="45"/>
      <c r="N5" s="45"/>
      <c r="O5" s="45"/>
      <c r="P5" s="45"/>
      <c r="Q5" s="46"/>
    </row>
    <row r="6" spans="1:17" s="2" customFormat="1" ht="25.5" customHeight="1" x14ac:dyDescent="0.4">
      <c r="A6" s="47" t="s">
        <v>9</v>
      </c>
      <c r="B6" s="45"/>
      <c r="C6" s="45"/>
      <c r="D6" s="45"/>
      <c r="E6" s="45"/>
      <c r="F6" s="45"/>
      <c r="G6" s="45"/>
      <c r="H6" s="45"/>
      <c r="I6" s="45"/>
      <c r="J6" s="45"/>
      <c r="K6" s="45"/>
      <c r="L6" s="45"/>
      <c r="M6" s="45"/>
      <c r="N6" s="45"/>
      <c r="O6" s="45"/>
      <c r="P6" s="45"/>
      <c r="Q6" s="46"/>
    </row>
    <row r="7" spans="1:17" s="2" customFormat="1" ht="135.75" customHeight="1" x14ac:dyDescent="0.4">
      <c r="A7" s="55" t="s">
        <v>0</v>
      </c>
      <c r="B7" s="56" t="s">
        <v>1</v>
      </c>
      <c r="C7" s="59" t="s">
        <v>2</v>
      </c>
      <c r="D7" s="59" t="s">
        <v>3</v>
      </c>
      <c r="E7" s="52" t="s">
        <v>49</v>
      </c>
      <c r="F7" s="52"/>
      <c r="G7" s="52" t="s">
        <v>50</v>
      </c>
      <c r="H7" s="52"/>
      <c r="I7" s="58" t="s">
        <v>60</v>
      </c>
      <c r="J7" s="58"/>
      <c r="K7" s="49" t="s">
        <v>18</v>
      </c>
      <c r="L7" s="50"/>
      <c r="M7" s="51"/>
      <c r="N7" s="49" t="s">
        <v>19</v>
      </c>
      <c r="O7" s="50"/>
      <c r="P7" s="50"/>
      <c r="Q7" s="51"/>
    </row>
    <row r="8" spans="1:17" s="2" customFormat="1" ht="409.6" customHeight="1" x14ac:dyDescent="0.4">
      <c r="A8" s="55"/>
      <c r="B8" s="57"/>
      <c r="C8" s="60"/>
      <c r="D8" s="60"/>
      <c r="E8" s="17" t="s">
        <v>4</v>
      </c>
      <c r="F8" s="36" t="s">
        <v>5</v>
      </c>
      <c r="G8" s="17" t="s">
        <v>4</v>
      </c>
      <c r="H8" s="36" t="s">
        <v>5</v>
      </c>
      <c r="I8" s="36" t="s">
        <v>4</v>
      </c>
      <c r="J8" s="36" t="s">
        <v>5</v>
      </c>
      <c r="K8" s="27" t="s">
        <v>17</v>
      </c>
      <c r="L8" s="27" t="s">
        <v>14</v>
      </c>
      <c r="M8" s="27" t="s">
        <v>15</v>
      </c>
      <c r="N8" s="26" t="s">
        <v>16</v>
      </c>
      <c r="O8" s="25" t="s">
        <v>12</v>
      </c>
      <c r="P8" s="25" t="s">
        <v>11</v>
      </c>
      <c r="Q8" s="25" t="s">
        <v>13</v>
      </c>
    </row>
    <row r="9" spans="1:17" s="2" customFormat="1" ht="26.25" x14ac:dyDescent="0.4">
      <c r="A9" s="14">
        <v>1</v>
      </c>
      <c r="B9" s="37" t="s">
        <v>39</v>
      </c>
      <c r="C9" s="19" t="s">
        <v>37</v>
      </c>
      <c r="D9" s="28">
        <v>400</v>
      </c>
      <c r="E9" s="33">
        <v>2.5499999999999998</v>
      </c>
      <c r="F9" s="10">
        <f>D9*E9</f>
        <v>1019.9999999999999</v>
      </c>
      <c r="G9" s="33">
        <v>2.5</v>
      </c>
      <c r="H9" s="10">
        <f>D9*G9</f>
        <v>1000</v>
      </c>
      <c r="I9" s="33">
        <v>4</v>
      </c>
      <c r="J9" s="10">
        <f>D9*I9</f>
        <v>1600</v>
      </c>
      <c r="K9" s="16">
        <f>(E9+G9+I9)/3</f>
        <v>3.0166666666666671</v>
      </c>
      <c r="L9" s="11">
        <f>(((E9-K9)^2+(G9-K9)^2+(I9-K9)^2)/2)^0.5</f>
        <v>0.85195852794213722</v>
      </c>
      <c r="M9" s="11">
        <f>L9/K9*100</f>
        <v>28.241719158302885</v>
      </c>
      <c r="N9" s="13">
        <f>D9/3*(E9+G9+I9)</f>
        <v>1206.6666666666667</v>
      </c>
      <c r="O9" s="13">
        <f>N9/D9</f>
        <v>3.0166666666666671</v>
      </c>
      <c r="P9" s="21">
        <f>ROUNDDOWN(O9,2)</f>
        <v>3.01</v>
      </c>
      <c r="Q9" s="29">
        <f>P9*D9</f>
        <v>1204</v>
      </c>
    </row>
    <row r="10" spans="1:17" s="2" customFormat="1" ht="46.5" x14ac:dyDescent="0.4">
      <c r="A10" s="14">
        <v>2</v>
      </c>
      <c r="B10" s="37" t="s">
        <v>40</v>
      </c>
      <c r="C10" s="19" t="s">
        <v>37</v>
      </c>
      <c r="D10" s="28">
        <v>23</v>
      </c>
      <c r="E10" s="33">
        <v>98</v>
      </c>
      <c r="F10" s="10">
        <f t="shared" ref="F10" si="0">D10*E10</f>
        <v>2254</v>
      </c>
      <c r="G10" s="33">
        <v>90</v>
      </c>
      <c r="H10" s="10">
        <f t="shared" ref="H10" si="1">D10*G10</f>
        <v>2070</v>
      </c>
      <c r="I10" s="33">
        <v>109</v>
      </c>
      <c r="J10" s="10">
        <f t="shared" ref="J10" si="2">D10*I10</f>
        <v>2507</v>
      </c>
      <c r="K10" s="16">
        <f t="shared" ref="K10" si="3">(E10+G10+I10)/3</f>
        <v>99</v>
      </c>
      <c r="L10" s="11">
        <f t="shared" ref="L10" si="4">(((E10-K10)^2+(G10-K10)^2+(I10-K10)^2)/2)^0.5</f>
        <v>9.5393920141694561</v>
      </c>
      <c r="M10" s="11">
        <f t="shared" ref="M10" si="5">L10/K10*100</f>
        <v>9.6357495092620766</v>
      </c>
      <c r="N10" s="13">
        <f t="shared" ref="N10" si="6">D10/3*(E10+G10+I10)</f>
        <v>2277</v>
      </c>
      <c r="O10" s="13">
        <f t="shared" ref="O10" si="7">N10/D10</f>
        <v>99</v>
      </c>
      <c r="P10" s="21">
        <f t="shared" ref="P10" si="8">ROUNDDOWN(O10,2)</f>
        <v>99</v>
      </c>
      <c r="Q10" s="29">
        <f t="shared" ref="Q10" si="9">P10*D10</f>
        <v>2277</v>
      </c>
    </row>
    <row r="11" spans="1:17" x14ac:dyDescent="0.4">
      <c r="A11" s="35"/>
      <c r="B11" s="31" t="s">
        <v>6</v>
      </c>
      <c r="C11" s="32"/>
      <c r="D11" s="35"/>
      <c r="E11" s="22"/>
      <c r="F11" s="11">
        <f>SUM(F9:F10)</f>
        <v>3274</v>
      </c>
      <c r="G11" s="11"/>
      <c r="H11" s="11">
        <f>SUM(H9:H10)</f>
        <v>3070</v>
      </c>
      <c r="I11" s="23"/>
      <c r="J11" s="11">
        <f>SUM(J9:J10)</f>
        <v>4107</v>
      </c>
      <c r="K11" s="11"/>
      <c r="L11" s="13"/>
      <c r="M11" s="11"/>
      <c r="N11" s="13">
        <f>SUM(N9:N10)</f>
        <v>3483.666666666667</v>
      </c>
      <c r="O11" s="11"/>
      <c r="P11" s="20"/>
      <c r="Q11" s="24">
        <f>SUM(Q9:Q10)</f>
        <v>3481</v>
      </c>
    </row>
    <row r="12" spans="1:17" hidden="1" x14ac:dyDescent="0.4">
      <c r="A12" s="48"/>
      <c r="B12" s="48"/>
      <c r="C12" s="48"/>
      <c r="D12" s="48"/>
      <c r="E12" s="48"/>
      <c r="F12" s="48"/>
      <c r="G12" s="48"/>
      <c r="H12" s="48"/>
      <c r="I12" s="48"/>
      <c r="J12" s="48"/>
      <c r="K12" s="48"/>
      <c r="L12" s="48"/>
      <c r="M12" s="48"/>
      <c r="N12" s="48"/>
      <c r="O12" s="18"/>
    </row>
    <row r="13" spans="1:17" ht="31.5" customHeight="1" x14ac:dyDescent="0.4"/>
    <row r="14" spans="1:17" ht="27.75" customHeight="1" x14ac:dyDescent="0.4">
      <c r="A14" s="40" t="s">
        <v>24</v>
      </c>
      <c r="B14" s="40"/>
      <c r="C14" s="40"/>
      <c r="D14" s="40"/>
      <c r="E14" s="40"/>
      <c r="F14" s="40"/>
      <c r="G14" s="40"/>
      <c r="H14" s="40"/>
      <c r="I14" s="40"/>
      <c r="J14" s="40"/>
      <c r="K14" s="40"/>
      <c r="L14" s="40"/>
      <c r="M14" s="40"/>
    </row>
  </sheetData>
  <mergeCells count="20">
    <mergeCell ref="K7:M7"/>
    <mergeCell ref="N7:Q7"/>
    <mergeCell ref="A12:N12"/>
    <mergeCell ref="A14:M14"/>
    <mergeCell ref="A5:E5"/>
    <mergeCell ref="F5:Q5"/>
    <mergeCell ref="A6:Q6"/>
    <mergeCell ref="A7:A8"/>
    <mergeCell ref="B7:B8"/>
    <mergeCell ref="C7:C8"/>
    <mergeCell ref="D7:D8"/>
    <mergeCell ref="E7:F7"/>
    <mergeCell ref="G7:H7"/>
    <mergeCell ref="I7:J7"/>
    <mergeCell ref="M1:Q1"/>
    <mergeCell ref="A2:H2"/>
    <mergeCell ref="A3:E3"/>
    <mergeCell ref="F3:Q3"/>
    <mergeCell ref="A4:E4"/>
    <mergeCell ref="F4:Q4"/>
  </mergeCells>
  <pageMargins left="0.19685039370078741" right="0" top="0.43307086614173229" bottom="0.39370078740157483" header="0.51181102362204722" footer="0.31496062992125984"/>
  <pageSetup paperSize="9" scale="3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showGridLines="0" view="pageBreakPreview" topLeftCell="A4" zoomScale="40" zoomScaleNormal="60" zoomScaleSheetLayoutView="40" workbookViewId="0">
      <selection activeCell="J8" sqref="J8"/>
    </sheetView>
  </sheetViews>
  <sheetFormatPr defaultRowHeight="27.75" x14ac:dyDescent="0.4"/>
  <cols>
    <col min="1" max="1" width="7.7109375" style="5" customWidth="1"/>
    <col min="2" max="2" width="42.5703125" style="6" customWidth="1"/>
    <col min="3" max="3" width="10.28515625" style="1" customWidth="1"/>
    <col min="4" max="4" width="9.85546875" style="1" customWidth="1"/>
    <col min="5" max="5" width="17.5703125" style="7" customWidth="1"/>
    <col min="6" max="6" width="20" style="1" customWidth="1"/>
    <col min="7" max="7" width="19.140625" style="7" customWidth="1"/>
    <col min="8" max="8" width="18.140625" style="1" customWidth="1"/>
    <col min="9" max="9" width="17.28515625" style="8" customWidth="1"/>
    <col min="10" max="10" width="20.5703125" style="1" customWidth="1"/>
    <col min="11" max="11" width="20.85546875" style="2" customWidth="1"/>
    <col min="12" max="12" width="28.140625" style="1" customWidth="1"/>
    <col min="13" max="13" width="31.28515625" style="2" customWidth="1"/>
    <col min="14" max="14" width="44.7109375" style="2" customWidth="1"/>
    <col min="15" max="15" width="28" style="2" customWidth="1"/>
    <col min="16" max="16" width="35.5703125" style="3" bestFit="1" customWidth="1"/>
    <col min="17" max="17" width="43.5703125" style="3" bestFit="1" customWidth="1"/>
    <col min="18" max="18" width="26.85546875" style="1" customWidth="1"/>
    <col min="19" max="16384" width="9.140625" style="1"/>
  </cols>
  <sheetData>
    <row r="1" spans="1:17" ht="27.75" customHeight="1" x14ac:dyDescent="0.4">
      <c r="M1" s="64" t="s">
        <v>21</v>
      </c>
      <c r="N1" s="65"/>
      <c r="O1" s="65"/>
      <c r="P1" s="65"/>
      <c r="Q1" s="65"/>
    </row>
    <row r="2" spans="1:17" s="2" customFormat="1" ht="38.25" customHeight="1" x14ac:dyDescent="0.4">
      <c r="A2" s="66" t="s">
        <v>22</v>
      </c>
      <c r="B2" s="66"/>
      <c r="C2" s="66"/>
      <c r="D2" s="66"/>
      <c r="E2" s="66"/>
      <c r="F2" s="66"/>
      <c r="G2" s="66"/>
      <c r="H2" s="66"/>
      <c r="I2" s="12"/>
      <c r="J2" s="34"/>
      <c r="K2" s="34"/>
      <c r="L2" s="9"/>
      <c r="M2" s="9"/>
      <c r="N2" s="9"/>
      <c r="O2" s="9"/>
      <c r="P2" s="34"/>
      <c r="Q2" s="34"/>
    </row>
    <row r="3" spans="1:17" s="2" customFormat="1" ht="162" customHeight="1" x14ac:dyDescent="0.4">
      <c r="A3" s="61" t="s">
        <v>20</v>
      </c>
      <c r="B3" s="62"/>
      <c r="C3" s="62"/>
      <c r="D3" s="62"/>
      <c r="E3" s="63"/>
      <c r="F3" s="41" t="s">
        <v>42</v>
      </c>
      <c r="G3" s="42"/>
      <c r="H3" s="42"/>
      <c r="I3" s="42"/>
      <c r="J3" s="42"/>
      <c r="K3" s="42"/>
      <c r="L3" s="42"/>
      <c r="M3" s="42"/>
      <c r="N3" s="42"/>
      <c r="O3" s="42"/>
      <c r="P3" s="42"/>
      <c r="Q3" s="43"/>
    </row>
    <row r="4" spans="1:17" s="2" customFormat="1" ht="120.75" customHeight="1" x14ac:dyDescent="0.4">
      <c r="A4" s="53" t="s">
        <v>7</v>
      </c>
      <c r="B4" s="53"/>
      <c r="C4" s="53"/>
      <c r="D4" s="53"/>
      <c r="E4" s="53"/>
      <c r="F4" s="41" t="s">
        <v>10</v>
      </c>
      <c r="G4" s="42"/>
      <c r="H4" s="42"/>
      <c r="I4" s="42"/>
      <c r="J4" s="42"/>
      <c r="K4" s="42"/>
      <c r="L4" s="42"/>
      <c r="M4" s="42"/>
      <c r="N4" s="42"/>
      <c r="O4" s="42"/>
      <c r="P4" s="42"/>
      <c r="Q4" s="43"/>
    </row>
    <row r="5" spans="1:17" s="2" customFormat="1" ht="25.5" customHeight="1" x14ac:dyDescent="0.4">
      <c r="A5" s="54" t="s">
        <v>8</v>
      </c>
      <c r="B5" s="54"/>
      <c r="C5" s="54"/>
      <c r="D5" s="54"/>
      <c r="E5" s="54"/>
      <c r="F5" s="44"/>
      <c r="G5" s="45"/>
      <c r="H5" s="45"/>
      <c r="I5" s="45"/>
      <c r="J5" s="45"/>
      <c r="K5" s="45"/>
      <c r="L5" s="45"/>
      <c r="M5" s="45"/>
      <c r="N5" s="45"/>
      <c r="O5" s="45"/>
      <c r="P5" s="45"/>
      <c r="Q5" s="46"/>
    </row>
    <row r="6" spans="1:17" s="2" customFormat="1" ht="25.5" customHeight="1" x14ac:dyDescent="0.4">
      <c r="A6" s="47" t="s">
        <v>9</v>
      </c>
      <c r="B6" s="45"/>
      <c r="C6" s="45"/>
      <c r="D6" s="45"/>
      <c r="E6" s="45"/>
      <c r="F6" s="45"/>
      <c r="G6" s="45"/>
      <c r="H6" s="45"/>
      <c r="I6" s="45"/>
      <c r="J6" s="45"/>
      <c r="K6" s="45"/>
      <c r="L6" s="45"/>
      <c r="M6" s="45"/>
      <c r="N6" s="45"/>
      <c r="O6" s="45"/>
      <c r="P6" s="45"/>
      <c r="Q6" s="46"/>
    </row>
    <row r="7" spans="1:17" s="2" customFormat="1" ht="135.75" customHeight="1" x14ac:dyDescent="0.4">
      <c r="A7" s="55" t="s">
        <v>0</v>
      </c>
      <c r="B7" s="56" t="s">
        <v>1</v>
      </c>
      <c r="C7" s="59" t="s">
        <v>2</v>
      </c>
      <c r="D7" s="59" t="s">
        <v>3</v>
      </c>
      <c r="E7" s="52" t="s">
        <v>52</v>
      </c>
      <c r="F7" s="52"/>
      <c r="G7" s="52" t="s">
        <v>53</v>
      </c>
      <c r="H7" s="52"/>
      <c r="I7" s="58" t="s">
        <v>61</v>
      </c>
      <c r="J7" s="58"/>
      <c r="K7" s="49" t="s">
        <v>18</v>
      </c>
      <c r="L7" s="50"/>
      <c r="M7" s="51"/>
      <c r="N7" s="49" t="s">
        <v>19</v>
      </c>
      <c r="O7" s="50"/>
      <c r="P7" s="50"/>
      <c r="Q7" s="51"/>
    </row>
    <row r="8" spans="1:17" s="2" customFormat="1" ht="409.6" customHeight="1" x14ac:dyDescent="0.4">
      <c r="A8" s="55"/>
      <c r="B8" s="57"/>
      <c r="C8" s="60"/>
      <c r="D8" s="60"/>
      <c r="E8" s="17" t="s">
        <v>4</v>
      </c>
      <c r="F8" s="36" t="s">
        <v>5</v>
      </c>
      <c r="G8" s="17" t="s">
        <v>4</v>
      </c>
      <c r="H8" s="36" t="s">
        <v>5</v>
      </c>
      <c r="I8" s="36" t="s">
        <v>4</v>
      </c>
      <c r="J8" s="36" t="s">
        <v>5</v>
      </c>
      <c r="K8" s="27" t="s">
        <v>17</v>
      </c>
      <c r="L8" s="27" t="s">
        <v>14</v>
      </c>
      <c r="M8" s="27" t="s">
        <v>15</v>
      </c>
      <c r="N8" s="26" t="s">
        <v>16</v>
      </c>
      <c r="O8" s="25" t="s">
        <v>12</v>
      </c>
      <c r="P8" s="25" t="s">
        <v>11</v>
      </c>
      <c r="Q8" s="25" t="s">
        <v>13</v>
      </c>
    </row>
    <row r="9" spans="1:17" s="2" customFormat="1" ht="26.25" x14ac:dyDescent="0.4">
      <c r="A9" s="14">
        <v>1</v>
      </c>
      <c r="B9" s="37" t="s">
        <v>41</v>
      </c>
      <c r="C9" s="19" t="s">
        <v>37</v>
      </c>
      <c r="D9" s="28">
        <v>20</v>
      </c>
      <c r="E9" s="33">
        <v>77</v>
      </c>
      <c r="F9" s="10">
        <f>D9*E9</f>
        <v>1540</v>
      </c>
      <c r="G9" s="33">
        <v>81</v>
      </c>
      <c r="H9" s="10">
        <f>D9*G9</f>
        <v>1620</v>
      </c>
      <c r="I9" s="33">
        <v>100</v>
      </c>
      <c r="J9" s="10">
        <f>D9*I9</f>
        <v>2000</v>
      </c>
      <c r="K9" s="16">
        <f>(E9+G9+I9)/3</f>
        <v>86</v>
      </c>
      <c r="L9" s="11">
        <f>(((E9-K9)^2+(G9-K9)^2+(I9-K9)^2)/2)^0.5</f>
        <v>12.288205727444508</v>
      </c>
      <c r="M9" s="11">
        <f>L9/K9*100</f>
        <v>14.288611310981986</v>
      </c>
      <c r="N9" s="13">
        <f>D9/3*(E9+G9+I9)</f>
        <v>1720</v>
      </c>
      <c r="O9" s="13">
        <f>N9/D9</f>
        <v>86</v>
      </c>
      <c r="P9" s="21">
        <f>ROUNDDOWN(O9,2)</f>
        <v>86</v>
      </c>
      <c r="Q9" s="29">
        <f>P9*D9</f>
        <v>1720</v>
      </c>
    </row>
    <row r="10" spans="1:17" s="2" customFormat="1" ht="26.25" x14ac:dyDescent="0.4">
      <c r="A10" s="14">
        <v>2</v>
      </c>
      <c r="B10" s="37" t="s">
        <v>43</v>
      </c>
      <c r="C10" s="19" t="s">
        <v>37</v>
      </c>
      <c r="D10" s="28">
        <v>10</v>
      </c>
      <c r="E10" s="33">
        <v>533</v>
      </c>
      <c r="F10" s="10">
        <f t="shared" ref="F10" si="0">D10*E10</f>
        <v>5330</v>
      </c>
      <c r="G10" s="33">
        <v>534</v>
      </c>
      <c r="H10" s="10">
        <f t="shared" ref="H10" si="1">D10*G10</f>
        <v>5340</v>
      </c>
      <c r="I10" s="33">
        <v>530</v>
      </c>
      <c r="J10" s="10">
        <f t="shared" ref="J10" si="2">D10*I10</f>
        <v>5300</v>
      </c>
      <c r="K10" s="16">
        <f t="shared" ref="K10" si="3">(E10+G10+I10)/3</f>
        <v>532.33333333333337</v>
      </c>
      <c r="L10" s="11">
        <f t="shared" ref="L10" si="4">(((E10-K10)^2+(G10-K10)^2+(I10-K10)^2)/2)^0.5</f>
        <v>2.0816659994661331</v>
      </c>
      <c r="M10" s="11">
        <f t="shared" ref="M10" si="5">L10/K10*100</f>
        <v>0.39104558537247336</v>
      </c>
      <c r="N10" s="13">
        <f t="shared" ref="N10" si="6">D10/3*(E10+G10+I10)</f>
        <v>5323.3333333333339</v>
      </c>
      <c r="O10" s="13">
        <f t="shared" ref="O10" si="7">N10/D10</f>
        <v>532.33333333333337</v>
      </c>
      <c r="P10" s="21">
        <f t="shared" ref="P10" si="8">ROUNDDOWN(O10,2)</f>
        <v>532.33000000000004</v>
      </c>
      <c r="Q10" s="29">
        <f t="shared" ref="Q10" si="9">P10*D10</f>
        <v>5323.3</v>
      </c>
    </row>
    <row r="11" spans="1:17" x14ac:dyDescent="0.4">
      <c r="A11" s="35"/>
      <c r="B11" s="31" t="s">
        <v>6</v>
      </c>
      <c r="C11" s="32"/>
      <c r="D11" s="35"/>
      <c r="E11" s="22"/>
      <c r="F11" s="11">
        <f>SUM(F9:F10)</f>
        <v>6870</v>
      </c>
      <c r="G11" s="11"/>
      <c r="H11" s="11">
        <f>SUM(H9:H10)</f>
        <v>6960</v>
      </c>
      <c r="I11" s="23"/>
      <c r="J11" s="11">
        <f>SUM(J9:J10)</f>
        <v>7300</v>
      </c>
      <c r="K11" s="11"/>
      <c r="L11" s="13"/>
      <c r="M11" s="11"/>
      <c r="N11" s="13">
        <f>SUM(N9:N10)</f>
        <v>7043.3333333333339</v>
      </c>
      <c r="O11" s="11"/>
      <c r="P11" s="20"/>
      <c r="Q11" s="24">
        <f>SUM(Q9:Q10)</f>
        <v>7043.3</v>
      </c>
    </row>
    <row r="12" spans="1:17" hidden="1" x14ac:dyDescent="0.4">
      <c r="A12" s="48"/>
      <c r="B12" s="48"/>
      <c r="C12" s="48"/>
      <c r="D12" s="48"/>
      <c r="E12" s="48"/>
      <c r="F12" s="48"/>
      <c r="G12" s="48"/>
      <c r="H12" s="48"/>
      <c r="I12" s="48"/>
      <c r="J12" s="48"/>
      <c r="K12" s="48"/>
      <c r="L12" s="48"/>
      <c r="M12" s="48"/>
      <c r="N12" s="48"/>
      <c r="O12" s="18"/>
    </row>
    <row r="13" spans="1:17" ht="31.5" customHeight="1" x14ac:dyDescent="0.4"/>
    <row r="14" spans="1:17" x14ac:dyDescent="0.4">
      <c r="A14" s="40" t="s">
        <v>24</v>
      </c>
      <c r="B14" s="40"/>
      <c r="C14" s="40"/>
      <c r="D14" s="40"/>
      <c r="E14" s="40"/>
      <c r="F14" s="40"/>
      <c r="G14" s="40"/>
      <c r="H14" s="40"/>
      <c r="I14" s="40"/>
      <c r="J14" s="40"/>
      <c r="K14" s="40"/>
      <c r="L14" s="40"/>
      <c r="M14" s="40"/>
    </row>
  </sheetData>
  <mergeCells count="20">
    <mergeCell ref="K7:M7"/>
    <mergeCell ref="N7:Q7"/>
    <mergeCell ref="A12:N12"/>
    <mergeCell ref="A14:M14"/>
    <mergeCell ref="A5:E5"/>
    <mergeCell ref="F5:Q5"/>
    <mergeCell ref="A6:Q6"/>
    <mergeCell ref="A7:A8"/>
    <mergeCell ref="B7:B8"/>
    <mergeCell ref="C7:C8"/>
    <mergeCell ref="D7:D8"/>
    <mergeCell ref="E7:F7"/>
    <mergeCell ref="G7:H7"/>
    <mergeCell ref="I7:J7"/>
    <mergeCell ref="M1:Q1"/>
    <mergeCell ref="A2:H2"/>
    <mergeCell ref="A3:E3"/>
    <mergeCell ref="F3:Q3"/>
    <mergeCell ref="A4:E4"/>
    <mergeCell ref="F4:Q4"/>
  </mergeCells>
  <pageMargins left="0.19685039370078741" right="0" top="0.43307086614173229" bottom="0.39370078740157483" header="0.51181102362204722" footer="0.31496062992125984"/>
  <pageSetup paperSize="9" scale="3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1</vt:lpstr>
      <vt:lpstr>2</vt:lpstr>
      <vt:lpstr>3</vt:lpstr>
      <vt:lpstr>4</vt:lpstr>
      <vt:lpstr>5</vt:lpstr>
      <vt:lpstr>6</vt:lpstr>
      <vt:lpstr>7</vt:lpstr>
      <vt:lpstr>'1'!Область_печати</vt:lpstr>
      <vt:lpstr>'2'!Область_печати</vt:lpstr>
      <vt:lpstr>'3'!Область_печати</vt:lpstr>
      <vt:lpstr>'4'!Область_печати</vt:lpstr>
      <vt:lpstr>'5'!Область_печати</vt:lpstr>
      <vt:lpstr>'6'!Область_печати</vt:lpstr>
      <vt:lpstr>'7'!Область_печати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Mitin</dc:creator>
  <cp:lastModifiedBy>Гладких Юлия Сергеевна</cp:lastModifiedBy>
  <cp:lastPrinted>2026-05-27T11:39:14Z</cp:lastPrinted>
  <dcterms:created xsi:type="dcterms:W3CDTF">2012-03-27T11:35:22Z</dcterms:created>
  <dcterms:modified xsi:type="dcterms:W3CDTF">2026-06-04T09:00:56Z</dcterms:modified>
</cp:coreProperties>
</file>