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ИАБТ\2026 год\для аспиранта\"/>
    </mc:Choice>
  </mc:AlternateContent>
  <xr:revisionPtr revIDLastSave="0" documentId="13_ncr:1_{55465254-1E63-4AEC-B833-4C357C840CAA}" xr6:coauthVersionLast="47" xr6:coauthVersionMax="47" xr10:uidLastSave="{00000000-0000-0000-0000-000000000000}"/>
  <bookViews>
    <workbookView xWindow="225" yWindow="180" windowWidth="24645" windowHeight="20265" xr2:uid="{00000000-000D-0000-FFFF-FFFF00000000}"/>
  </bookViews>
  <sheets>
    <sheet name="НМЦК" sheetId="4" r:id="rId1"/>
  </sheets>
  <definedNames>
    <definedName name="_GoBack" localSheetId="0">НМЦК!#REF!</definedName>
    <definedName name="_xlnm.Print_Area" localSheetId="0">НМЦК!$A$1:$L$12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L6" i="4" s="1"/>
  <c r="J6" i="4"/>
  <c r="J7" i="4"/>
  <c r="K7" i="4" s="1"/>
  <c r="L7" i="4" s="1"/>
  <c r="J8" i="4"/>
  <c r="K8" i="4" s="1"/>
  <c r="L8" i="4" s="1"/>
  <c r="J9" i="4"/>
  <c r="K9" i="4" s="1"/>
  <c r="L9" i="4" s="1"/>
  <c r="J10" i="4"/>
  <c r="K10" i="4" s="1"/>
  <c r="L10" i="4" s="1"/>
  <c r="J11" i="4"/>
  <c r="K11" i="4" s="1"/>
  <c r="L11" i="4" s="1"/>
  <c r="I6" i="4"/>
  <c r="I7" i="4"/>
  <c r="I8" i="4"/>
  <c r="I9" i="4"/>
  <c r="I10" i="4"/>
  <c r="I11" i="4"/>
  <c r="I5" i="4"/>
  <c r="J5" i="4"/>
  <c r="K5" i="4" s="1"/>
  <c r="L5" i="4" s="1"/>
  <c r="F21" i="4" l="1"/>
  <c r="F18" i="4"/>
  <c r="F20" i="4"/>
  <c r="L12" i="4"/>
  <c r="F19" i="4"/>
  <c r="F22" i="4" l="1"/>
</calcChain>
</file>

<file path=xl/sharedStrings.xml><?xml version="1.0" encoding="utf-8"?>
<sst xmlns="http://schemas.openxmlformats.org/spreadsheetml/2006/main" count="44" uniqueCount="38">
  <si>
    <t>№ п/п</t>
  </si>
  <si>
    <t>Ед. изм.</t>
  </si>
  <si>
    <t>Кол-во</t>
  </si>
  <si>
    <t>Источник 1</t>
  </si>
  <si>
    <t>Источник 2</t>
  </si>
  <si>
    <t>Источник 3</t>
  </si>
  <si>
    <t>Наименование товара, работы, услуги (объекта закупки)</t>
  </si>
  <si>
    <t>Анализ цен за единицу, руб.</t>
  </si>
  <si>
    <t>Среднее значение цены за ед., руб.</t>
  </si>
  <si>
    <r>
      <rPr>
        <b/>
        <sz val="11"/>
        <rFont val="Times New Roman"/>
        <family val="1"/>
        <charset val="204"/>
      </rPr>
      <t>ОБОСНОВАНИЕ НАЧАЛЬНОЙ (МАКСИМАЛЬНОЙ) ЦЕНЫ КОНТРАКТА</t>
    </r>
    <r>
      <rPr>
        <sz val="1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НМЦК произведено методом сопоставимых рыночных цен (анализа рынка). Для анализа рынка использованы коммерческие предложения поставщиков и (или) ценовая информация с сайтов в сети Интернет.
</t>
    </r>
  </si>
  <si>
    <t>Минимальное значение цены за ед., руб.</t>
  </si>
  <si>
    <t>Начальная (максимальная) цена Контракта, принятая к размещению, руб.</t>
  </si>
  <si>
    <t>Значение цены за единицу, принятое для расчета (с округлением), руб. (минимальная)</t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</si>
  <si>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</si>
  <si>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ОКПД2</t>
  </si>
  <si>
    <t xml:space="preserve">Бутанол-1 </t>
  </si>
  <si>
    <t>Кальций углекислый</t>
  </si>
  <si>
    <t>Уксусная кислота ледяная</t>
  </si>
  <si>
    <t>Инулин</t>
  </si>
  <si>
    <t xml:space="preserve">Штатив для пробирок </t>
  </si>
  <si>
    <t xml:space="preserve">Противень лабораторный </t>
  </si>
  <si>
    <t>Ложка-шпатель</t>
  </si>
  <si>
    <t>20.14.22.116</t>
  </si>
  <si>
    <t>20.13.23.112</t>
  </si>
  <si>
    <t>20.14.32.121</t>
  </si>
  <si>
    <t>10.62.11.120</t>
  </si>
  <si>
    <t>32.50.50.190</t>
  </si>
  <si>
    <t>32.50.13.190</t>
  </si>
  <si>
    <t>32.50.11.190</t>
  </si>
  <si>
    <t>20.13.</t>
  </si>
  <si>
    <t>20.14.</t>
  </si>
  <si>
    <t>10.62.</t>
  </si>
  <si>
    <t>32.50.</t>
  </si>
  <si>
    <t>шт</t>
  </si>
  <si>
    <t>кг</t>
  </si>
  <si>
    <t>Коммерческое предложение №68 от 08.05.2026 г.</t>
  </si>
  <si>
    <t>Коммерческое предложение №69 от 08.05.2026</t>
  </si>
  <si>
    <t>Коммерческое предложение №97 от 22.04.2026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</si>
</sst>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8"/>
      <color theme="10"/>
      <name val="Arial Cyr"/>
      <charset val="204"/>
    </font>
    <font>
      <sz val="8"/>
      <name val="Arial Cyr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2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110" zoomScaleNormal="110" workbookViewId="0">
      <selection activeCell="I11" sqref="I11"/>
    </sheetView>
  </sheetViews>
  <sheetFormatPr defaultColWidth="18.5703125" defaultRowHeight="15" x14ac:dyDescent="0.2"/>
  <cols>
    <col min="1" max="1" width="6.140625" style="1" customWidth="1"/>
    <col min="2" max="2" width="17.7109375" style="11" customWidth="1"/>
    <col min="3" max="3" width="13.85546875" style="11" customWidth="1"/>
    <col min="4" max="4" width="6.28515625" style="1" customWidth="1"/>
    <col min="5" max="5" width="7.7109375" style="1" customWidth="1"/>
    <col min="6" max="6" width="19.7109375" style="1" customWidth="1"/>
    <col min="7" max="7" width="18.28515625" style="1" customWidth="1"/>
    <col min="8" max="8" width="19.42578125" style="1" customWidth="1"/>
    <col min="9" max="10" width="15.85546875" style="1" customWidth="1"/>
    <col min="11" max="11" width="20.42578125" style="1" customWidth="1"/>
    <col min="12" max="12" width="22.5703125" style="1" customWidth="1"/>
    <col min="13" max="16384" width="18.5703125" style="1"/>
  </cols>
  <sheetData>
    <row r="1" spans="1:12" ht="70.5" customHeight="1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2" customFormat="1" ht="20.25" customHeight="1" x14ac:dyDescent="0.2">
      <c r="A2" s="21" t="s">
        <v>0</v>
      </c>
      <c r="B2" s="23" t="s">
        <v>6</v>
      </c>
      <c r="C2" s="25" t="s">
        <v>14</v>
      </c>
      <c r="D2" s="21" t="s">
        <v>1</v>
      </c>
      <c r="E2" s="21" t="s">
        <v>2</v>
      </c>
      <c r="F2" s="24" t="s">
        <v>7</v>
      </c>
      <c r="G2" s="24"/>
      <c r="H2" s="24"/>
      <c r="I2" s="26" t="s">
        <v>8</v>
      </c>
      <c r="J2" s="27" t="s">
        <v>10</v>
      </c>
      <c r="K2" s="23" t="s">
        <v>12</v>
      </c>
      <c r="L2" s="22" t="s">
        <v>11</v>
      </c>
    </row>
    <row r="3" spans="1:12" s="2" customFormat="1" ht="20.25" customHeight="1" x14ac:dyDescent="0.2">
      <c r="A3" s="21"/>
      <c r="B3" s="23"/>
      <c r="C3" s="32"/>
      <c r="D3" s="21"/>
      <c r="E3" s="21"/>
      <c r="F3" s="5" t="s">
        <v>3</v>
      </c>
      <c r="G3" s="5" t="s">
        <v>4</v>
      </c>
      <c r="H3" s="5" t="s">
        <v>5</v>
      </c>
      <c r="I3" s="26"/>
      <c r="J3" s="30"/>
      <c r="K3" s="23"/>
      <c r="L3" s="28"/>
    </row>
    <row r="4" spans="1:12" s="2" customFormat="1" ht="72.75" customHeight="1" x14ac:dyDescent="0.2">
      <c r="A4" s="22"/>
      <c r="B4" s="23"/>
      <c r="C4" s="33"/>
      <c r="D4" s="22"/>
      <c r="E4" s="22"/>
      <c r="F4" s="9" t="s">
        <v>35</v>
      </c>
      <c r="G4" s="17" t="s">
        <v>36</v>
      </c>
      <c r="H4" s="17" t="s">
        <v>37</v>
      </c>
      <c r="I4" s="27"/>
      <c r="J4" s="31"/>
      <c r="K4" s="25"/>
      <c r="L4" s="29"/>
    </row>
    <row r="5" spans="1:12" s="2" customFormat="1" ht="26.25" customHeight="1" x14ac:dyDescent="0.2">
      <c r="A5" s="3">
        <v>1</v>
      </c>
      <c r="B5" s="12" t="s">
        <v>15</v>
      </c>
      <c r="C5" s="15" t="s">
        <v>22</v>
      </c>
      <c r="D5" s="3" t="s">
        <v>34</v>
      </c>
      <c r="E5" s="3">
        <v>0.8</v>
      </c>
      <c r="F5" s="8">
        <v>854</v>
      </c>
      <c r="G5" s="8">
        <v>884.5</v>
      </c>
      <c r="H5" s="8">
        <v>841.8</v>
      </c>
      <c r="I5" s="8">
        <f>ROUND(AVERAGE(F5:H5),2)</f>
        <v>860.1</v>
      </c>
      <c r="J5" s="8">
        <f>MIN(F5:H5)</f>
        <v>841.8</v>
      </c>
      <c r="K5" s="4">
        <f>J5</f>
        <v>841.8</v>
      </c>
      <c r="L5" s="4">
        <f>K5*E5</f>
        <v>673.44</v>
      </c>
    </row>
    <row r="6" spans="1:12" s="2" customFormat="1" ht="26.25" customHeight="1" x14ac:dyDescent="0.2">
      <c r="A6" s="3">
        <v>2</v>
      </c>
      <c r="B6" s="12" t="s">
        <v>16</v>
      </c>
      <c r="C6" s="15" t="s">
        <v>23</v>
      </c>
      <c r="D6" s="3" t="s">
        <v>34</v>
      </c>
      <c r="E6" s="3">
        <v>1</v>
      </c>
      <c r="F6" s="8">
        <v>744.2</v>
      </c>
      <c r="G6" s="8">
        <v>768.6</v>
      </c>
      <c r="H6" s="8">
        <v>732</v>
      </c>
      <c r="I6" s="8">
        <f t="shared" ref="I6:I11" si="0">ROUND(AVERAGE(F6:H6),2)</f>
        <v>748.27</v>
      </c>
      <c r="J6" s="8">
        <f t="shared" ref="J6:J11" si="1">MIN(F6:H6)</f>
        <v>732</v>
      </c>
      <c r="K6" s="4">
        <f t="shared" ref="K6:K11" si="2">J6</f>
        <v>732</v>
      </c>
      <c r="L6" s="4">
        <f t="shared" ref="L6:L11" si="3">K6*E6</f>
        <v>732</v>
      </c>
    </row>
    <row r="7" spans="1:12" s="2" customFormat="1" ht="26.25" customHeight="1" x14ac:dyDescent="0.2">
      <c r="A7" s="3">
        <v>3</v>
      </c>
      <c r="B7" s="12" t="s">
        <v>17</v>
      </c>
      <c r="C7" s="15" t="s">
        <v>24</v>
      </c>
      <c r="D7" s="3" t="s">
        <v>34</v>
      </c>
      <c r="E7" s="3">
        <v>1</v>
      </c>
      <c r="F7" s="8">
        <v>506.3</v>
      </c>
      <c r="G7" s="8">
        <v>512.4</v>
      </c>
      <c r="H7" s="8">
        <v>494.1</v>
      </c>
      <c r="I7" s="8">
        <f t="shared" si="0"/>
        <v>504.27</v>
      </c>
      <c r="J7" s="8">
        <f t="shared" si="1"/>
        <v>494.1</v>
      </c>
      <c r="K7" s="4">
        <f t="shared" si="2"/>
        <v>494.1</v>
      </c>
      <c r="L7" s="4">
        <f t="shared" si="3"/>
        <v>494.1</v>
      </c>
    </row>
    <row r="8" spans="1:12" s="2" customFormat="1" ht="26.25" customHeight="1" x14ac:dyDescent="0.2">
      <c r="A8" s="3">
        <v>4</v>
      </c>
      <c r="B8" s="12" t="s">
        <v>18</v>
      </c>
      <c r="C8" s="15" t="s">
        <v>25</v>
      </c>
      <c r="D8" s="3" t="s">
        <v>34</v>
      </c>
      <c r="E8" s="3">
        <v>1</v>
      </c>
      <c r="F8" s="8">
        <v>4636</v>
      </c>
      <c r="G8" s="8">
        <v>4648.2</v>
      </c>
      <c r="H8" s="8">
        <v>4562.8</v>
      </c>
      <c r="I8" s="8">
        <f t="shared" si="0"/>
        <v>4615.67</v>
      </c>
      <c r="J8" s="8">
        <f t="shared" si="1"/>
        <v>4562.8</v>
      </c>
      <c r="K8" s="4">
        <f t="shared" si="2"/>
        <v>4562.8</v>
      </c>
      <c r="L8" s="4">
        <f t="shared" si="3"/>
        <v>4562.8</v>
      </c>
    </row>
    <row r="9" spans="1:12" s="2" customFormat="1" ht="26.25" customHeight="1" x14ac:dyDescent="0.2">
      <c r="A9" s="3">
        <v>5</v>
      </c>
      <c r="B9" s="12" t="s">
        <v>19</v>
      </c>
      <c r="C9" s="15" t="s">
        <v>26</v>
      </c>
      <c r="D9" s="3" t="s">
        <v>33</v>
      </c>
      <c r="E9" s="3">
        <v>1</v>
      </c>
      <c r="F9" s="8">
        <v>732</v>
      </c>
      <c r="G9" s="8">
        <v>750.3</v>
      </c>
      <c r="H9" s="8">
        <v>690.52</v>
      </c>
      <c r="I9" s="8">
        <f t="shared" si="0"/>
        <v>724.27</v>
      </c>
      <c r="J9" s="8">
        <f t="shared" si="1"/>
        <v>690.52</v>
      </c>
      <c r="K9" s="4">
        <f t="shared" si="2"/>
        <v>690.52</v>
      </c>
      <c r="L9" s="4">
        <f t="shared" si="3"/>
        <v>690.52</v>
      </c>
    </row>
    <row r="10" spans="1:12" s="2" customFormat="1" ht="26.25" customHeight="1" x14ac:dyDescent="0.2">
      <c r="A10" s="3">
        <v>6</v>
      </c>
      <c r="B10" s="12" t="s">
        <v>20</v>
      </c>
      <c r="C10" s="15" t="s">
        <v>27</v>
      </c>
      <c r="D10" s="3" t="s">
        <v>33</v>
      </c>
      <c r="E10" s="3">
        <v>1</v>
      </c>
      <c r="F10" s="8">
        <v>1390.8</v>
      </c>
      <c r="G10" s="8">
        <v>1396.9</v>
      </c>
      <c r="H10" s="8">
        <v>1381.04</v>
      </c>
      <c r="I10" s="8">
        <f t="shared" si="0"/>
        <v>1389.58</v>
      </c>
      <c r="J10" s="8">
        <f t="shared" si="1"/>
        <v>1381.04</v>
      </c>
      <c r="K10" s="4">
        <f t="shared" si="2"/>
        <v>1381.04</v>
      </c>
      <c r="L10" s="4">
        <f t="shared" si="3"/>
        <v>1381.04</v>
      </c>
    </row>
    <row r="11" spans="1:12" s="2" customFormat="1" ht="29.25" customHeight="1" x14ac:dyDescent="0.25">
      <c r="A11" s="3">
        <v>7</v>
      </c>
      <c r="B11" s="12" t="s">
        <v>21</v>
      </c>
      <c r="C11" s="16" t="s">
        <v>28</v>
      </c>
      <c r="D11" s="3" t="s">
        <v>33</v>
      </c>
      <c r="E11" s="3">
        <v>2</v>
      </c>
      <c r="F11" s="8">
        <v>262.3</v>
      </c>
      <c r="G11" s="8">
        <v>280.60000000000002</v>
      </c>
      <c r="H11" s="8">
        <v>250.1</v>
      </c>
      <c r="I11" s="8">
        <f t="shared" si="0"/>
        <v>264.33</v>
      </c>
      <c r="J11" s="8">
        <f t="shared" si="1"/>
        <v>250.1</v>
      </c>
      <c r="K11" s="4">
        <f t="shared" si="2"/>
        <v>250.1</v>
      </c>
      <c r="L11" s="4">
        <f t="shared" si="3"/>
        <v>500.2</v>
      </c>
    </row>
    <row r="12" spans="1:12" s="2" customFormat="1" ht="28.5" customHeight="1" x14ac:dyDescent="0.2">
      <c r="A12" s="19" t="s">
        <v>11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7">
        <f>SUM(L5:L11)</f>
        <v>9034.1000000000022</v>
      </c>
    </row>
    <row r="13" spans="1:12" x14ac:dyDescent="0.2">
      <c r="A13" s="6"/>
      <c r="B13" s="10"/>
      <c r="C13" s="10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">
      <c r="A14" s="6"/>
      <c r="B14" s="10"/>
      <c r="C14" s="10"/>
      <c r="D14" s="6"/>
      <c r="E14" s="6"/>
      <c r="F14" s="6"/>
      <c r="G14" s="6"/>
      <c r="H14" s="6"/>
      <c r="I14" s="6"/>
      <c r="J14" s="6"/>
      <c r="K14" s="6"/>
      <c r="L14" s="6"/>
    </row>
    <row r="15" spans="1:12" ht="15.75" x14ac:dyDescent="0.2">
      <c r="B15" s="13" t="s">
        <v>13</v>
      </c>
      <c r="C15" s="13"/>
    </row>
    <row r="18" spans="4:6" x14ac:dyDescent="0.2">
      <c r="D18" s="14"/>
      <c r="E18" s="1" t="s">
        <v>29</v>
      </c>
      <c r="F18" s="14">
        <f>L6</f>
        <v>732</v>
      </c>
    </row>
    <row r="19" spans="4:6" x14ac:dyDescent="0.2">
      <c r="D19" s="14"/>
      <c r="E19" s="1" t="s">
        <v>30</v>
      </c>
      <c r="F19" s="14">
        <f>L5+L7</f>
        <v>1167.54</v>
      </c>
    </row>
    <row r="20" spans="4:6" x14ac:dyDescent="0.2">
      <c r="D20" s="14"/>
      <c r="E20" s="1" t="s">
        <v>31</v>
      </c>
      <c r="F20" s="14">
        <f>L8</f>
        <v>4562.8</v>
      </c>
    </row>
    <row r="21" spans="4:6" x14ac:dyDescent="0.2">
      <c r="D21" s="14"/>
      <c r="E21" s="1" t="s">
        <v>32</v>
      </c>
      <c r="F21" s="14">
        <f>L9+L10+L11</f>
        <v>2571.7599999999998</v>
      </c>
    </row>
    <row r="22" spans="4:6" x14ac:dyDescent="0.2">
      <c r="D22" s="14"/>
      <c r="F22" s="14">
        <f>SUM(F18:F21)</f>
        <v>9034.1</v>
      </c>
    </row>
    <row r="23" spans="4:6" x14ac:dyDescent="0.2">
      <c r="D23" s="14"/>
    </row>
  </sheetData>
  <mergeCells count="12">
    <mergeCell ref="A1:L1"/>
    <mergeCell ref="A12:K12"/>
    <mergeCell ref="A2:A4"/>
    <mergeCell ref="B2:B4"/>
    <mergeCell ref="D2:D4"/>
    <mergeCell ref="F2:H2"/>
    <mergeCell ref="K2:K4"/>
    <mergeCell ref="I2:I4"/>
    <mergeCell ref="E2:E4"/>
    <mergeCell ref="L2:L4"/>
    <mergeCell ref="J2:J4"/>
    <mergeCell ref="C2:C4"/>
  </mergeCells>
  <phoneticPr fontId="5" type="noConversion"/>
  <printOptions horizontalCentered="1"/>
  <pageMargins left="0.39370078740157483" right="0" top="0.98425196850393704" bottom="0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Наталья</cp:lastModifiedBy>
  <cp:lastPrinted>2026-05-19T06:10:37Z</cp:lastPrinted>
  <dcterms:created xsi:type="dcterms:W3CDTF">2014-02-17T12:37:32Z</dcterms:created>
  <dcterms:modified xsi:type="dcterms:W3CDTF">2026-05-19T08:48:25Z</dcterms:modified>
</cp:coreProperties>
</file>