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60" windowWidth="23250" windowHeight="12045"/>
  </bookViews>
  <sheets>
    <sheet name="Лист 1" sheetId="4" r:id="rId1"/>
  </sheets>
  <calcPr calcId="162913"/>
</workbook>
</file>

<file path=xl/calcChain.xml><?xml version="1.0" encoding="utf-8"?>
<calcChain xmlns="http://schemas.openxmlformats.org/spreadsheetml/2006/main">
  <c r="H6" i="4" l="1"/>
  <c r="F6" i="4"/>
  <c r="G6" i="4"/>
  <c r="L4" i="4" l="1"/>
  <c r="M4" i="4" s="1"/>
  <c r="N4" i="4" s="1"/>
  <c r="O4" i="4" s="1"/>
  <c r="J4" i="4"/>
  <c r="I4" i="4"/>
  <c r="K4" i="4" l="1"/>
  <c r="O5" i="4"/>
  <c r="L5" i="4"/>
</calcChain>
</file>

<file path=xl/sharedStrings.xml><?xml version="1.0" encoding="utf-8"?>
<sst xmlns="http://schemas.openxmlformats.org/spreadsheetml/2006/main" count="29" uniqueCount="29">
  <si>
    <t>№ п/п</t>
  </si>
  <si>
    <t>Ед. изм.</t>
  </si>
  <si>
    <t>Кол-во</t>
  </si>
  <si>
    <t>Средняя арифметическая цена за единицу</t>
  </si>
  <si>
    <t>Среднее квадратичное отклонение</t>
  </si>
  <si>
    <t>Коэффициент вариации</t>
  </si>
  <si>
    <t>Однородность совокупности значений выявленных цен, используемых при расчете НМЦК</t>
  </si>
  <si>
    <t xml:space="preserve">Расчет НМЦК по формуле: </t>
  </si>
  <si>
    <t>Цена за единицу измерения, руб.</t>
  </si>
  <si>
    <t>Н(М)ЦК с учетом округления цены за единицу (руб.)</t>
  </si>
  <si>
    <t>НМЦК, определяемая методом сопоставимых рыночных цен (анализа рынка)</t>
  </si>
  <si>
    <t>Цена за единицу изм. с округлением  до сотых долей после запятой (руб.)</t>
  </si>
  <si>
    <t>Наименование объекта закупки</t>
  </si>
  <si>
    <t>Основные характеристики объекта закупки</t>
  </si>
  <si>
    <t>Средняя цена контракта</t>
  </si>
  <si>
    <t>Итого цена контракта</t>
  </si>
  <si>
    <t>в соответствии с техническим заданием</t>
  </si>
  <si>
    <t>.</t>
  </si>
  <si>
    <t>А.Н. Леванов</t>
  </si>
  <si>
    <t>Расчет и обоснование цены контракта с учетом транспортных расходов на 2026 год</t>
  </si>
  <si>
    <t>УТО гараж</t>
  </si>
  <si>
    <t>Вх. № 53-212  от 14.07.2026</t>
  </si>
  <si>
    <t>Вх. № 53-213  от 14.07.2026</t>
  </si>
  <si>
    <t>генератор</t>
  </si>
  <si>
    <t>Вх. № 53-214  от 14.07.2026</t>
  </si>
  <si>
    <t xml:space="preserve">Начальник гаража </t>
  </si>
  <si>
    <t>Экономист</t>
  </si>
  <si>
    <t>Т.А. Ивлева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</si>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</sst>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/>
    <xf numFmtId="2" fontId="3" fillId="0" borderId="1" xfId="0" applyNumberFormat="1" applyFont="1" applyBorder="1"/>
    <xf numFmtId="164" fontId="3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2" fontId="4" fillId="2" borderId="1" xfId="0" applyNumberFormat="1" applyFont="1" applyFill="1" applyBorder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5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5" fillId="3" borderId="0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7" fillId="0" borderId="0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2</xdr:row>
      <xdr:rowOff>1095375</xdr:rowOff>
    </xdr:from>
    <xdr:to>
      <xdr:col>11</xdr:col>
      <xdr:colOff>895350</xdr:colOff>
      <xdr:row>2</xdr:row>
      <xdr:rowOff>1457325</xdr:rowOff>
    </xdr:to>
    <xdr:pic>
      <xdr:nvPicPr>
        <xdr:cNvPr id="11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0" y="1981200"/>
          <a:ext cx="800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9F9F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3.140625" customWidth="1"/>
    <col min="2" max="2" width="29.28515625" customWidth="1"/>
    <col min="3" max="3" width="16" customWidth="1"/>
    <col min="4" max="4" width="7.5703125" customWidth="1"/>
    <col min="5" max="5" width="6.42578125" customWidth="1"/>
    <col min="6" max="8" width="9" customWidth="1"/>
    <col min="9" max="10" width="11" customWidth="1"/>
    <col min="11" max="11" width="8.42578125" customWidth="1"/>
    <col min="12" max="12" width="13.7109375" customWidth="1"/>
    <col min="13" max="13" width="10.28515625" customWidth="1"/>
    <col min="14" max="14" width="7.5703125" customWidth="1"/>
    <col min="15" max="15" width="8.85546875" customWidth="1"/>
  </cols>
  <sheetData>
    <row r="1" spans="1:16" x14ac:dyDescent="0.25">
      <c r="B1" s="38" t="s">
        <v>19</v>
      </c>
      <c r="C1" s="38"/>
      <c r="D1" s="38"/>
      <c r="E1" s="38"/>
      <c r="F1" s="38"/>
      <c r="G1" s="38"/>
      <c r="H1" s="38"/>
      <c r="I1" s="38"/>
      <c r="J1" s="38"/>
      <c r="K1" s="38"/>
      <c r="L1" s="38"/>
      <c r="N1" s="32" t="s">
        <v>20</v>
      </c>
      <c r="O1" s="32"/>
    </row>
    <row r="2" spans="1:16" ht="54.75" customHeight="1" x14ac:dyDescent="0.25">
      <c r="A2" s="33" t="s">
        <v>0</v>
      </c>
      <c r="B2" s="34" t="s">
        <v>12</v>
      </c>
      <c r="C2" s="34" t="s">
        <v>13</v>
      </c>
      <c r="D2" s="33" t="s">
        <v>1</v>
      </c>
      <c r="E2" s="33" t="s">
        <v>2</v>
      </c>
      <c r="F2" s="40"/>
      <c r="G2" s="40"/>
      <c r="H2" s="41"/>
      <c r="I2" s="33" t="s">
        <v>6</v>
      </c>
      <c r="J2" s="33"/>
      <c r="K2" s="33"/>
      <c r="L2" s="39" t="s">
        <v>10</v>
      </c>
      <c r="M2" s="40"/>
      <c r="N2" s="40"/>
      <c r="O2" s="41"/>
    </row>
    <row r="3" spans="1:16" ht="129" customHeight="1" x14ac:dyDescent="0.25">
      <c r="A3" s="33"/>
      <c r="B3" s="35"/>
      <c r="C3" s="35"/>
      <c r="D3" s="33"/>
      <c r="E3" s="33"/>
      <c r="F3" s="12" t="s">
        <v>21</v>
      </c>
      <c r="G3" s="12" t="s">
        <v>22</v>
      </c>
      <c r="H3" s="12" t="s">
        <v>24</v>
      </c>
      <c r="I3" s="1" t="s">
        <v>3</v>
      </c>
      <c r="J3" s="1" t="s">
        <v>4</v>
      </c>
      <c r="K3" s="1" t="s">
        <v>5</v>
      </c>
      <c r="L3" s="1" t="s">
        <v>7</v>
      </c>
      <c r="M3" s="2" t="s">
        <v>8</v>
      </c>
      <c r="N3" s="3" t="s">
        <v>11</v>
      </c>
      <c r="O3" s="3" t="s">
        <v>9</v>
      </c>
    </row>
    <row r="4" spans="1:16" ht="47.25" customHeight="1" x14ac:dyDescent="0.25">
      <c r="A4" s="7">
        <v>2</v>
      </c>
      <c r="B4" s="18" t="s">
        <v>23</v>
      </c>
      <c r="C4" s="19" t="s">
        <v>16</v>
      </c>
      <c r="D4" s="19" t="s">
        <v>28</v>
      </c>
      <c r="E4" s="8">
        <v>1</v>
      </c>
      <c r="F4" s="8">
        <v>45000</v>
      </c>
      <c r="G4" s="8">
        <v>43000</v>
      </c>
      <c r="H4" s="8">
        <v>49000</v>
      </c>
      <c r="I4" s="9">
        <f t="shared" ref="I4" si="0">AVERAGE(F4:H4)</f>
        <v>45666.666666666664</v>
      </c>
      <c r="J4" s="9">
        <f t="shared" ref="J4" si="1">STDEVP(F4:H4)</f>
        <v>2494.4382578492941</v>
      </c>
      <c r="K4" s="10">
        <f t="shared" ref="K4" si="2">J4/I4</f>
        <v>5.4622735573342213E-2</v>
      </c>
      <c r="L4" s="11">
        <f t="shared" ref="L4" si="3">((E4/3)*(SUM(F4:H4)))</f>
        <v>45666.666666666664</v>
      </c>
      <c r="M4" s="9">
        <f t="shared" ref="M4" si="4">L4/E4</f>
        <v>45666.666666666664</v>
      </c>
      <c r="N4" s="8">
        <f t="shared" ref="N4" si="5">ROUND(M4,2)</f>
        <v>45666.67</v>
      </c>
      <c r="O4" s="8">
        <f t="shared" ref="O4" si="6">ROUND(E4*N4,2)</f>
        <v>45666.67</v>
      </c>
    </row>
    <row r="5" spans="1:16" ht="47.25" customHeight="1" x14ac:dyDescent="0.25">
      <c r="A5" s="4"/>
      <c r="B5" s="42" t="s">
        <v>14</v>
      </c>
      <c r="C5" s="43"/>
      <c r="D5" s="14"/>
      <c r="E5" s="17"/>
      <c r="F5" s="14"/>
      <c r="G5" s="20"/>
      <c r="H5" s="28" t="s">
        <v>17</v>
      </c>
      <c r="I5" s="14"/>
      <c r="J5" s="14"/>
      <c r="K5" s="14"/>
      <c r="L5" s="6">
        <f>SUM(L4:L4)</f>
        <v>45666.666666666664</v>
      </c>
      <c r="M5" s="4"/>
      <c r="N5" s="4"/>
      <c r="O5" s="5">
        <f>SUM(O4:O4)</f>
        <v>45666.67</v>
      </c>
    </row>
    <row r="6" spans="1:16" ht="27" customHeight="1" x14ac:dyDescent="0.25">
      <c r="A6" s="15"/>
      <c r="B6" s="36" t="s">
        <v>15</v>
      </c>
      <c r="C6" s="37"/>
      <c r="D6" s="14"/>
      <c r="E6" s="14"/>
      <c r="F6" s="17">
        <f>E4*F4</f>
        <v>45000</v>
      </c>
      <c r="G6" s="17">
        <f>E4*G4</f>
        <v>43000</v>
      </c>
      <c r="H6" s="30">
        <f>E4*H4</f>
        <v>49000</v>
      </c>
      <c r="I6" s="14"/>
      <c r="J6" s="14"/>
      <c r="K6" s="14"/>
      <c r="L6" s="16"/>
      <c r="M6" s="15"/>
      <c r="N6" s="15"/>
      <c r="O6" s="15"/>
    </row>
    <row r="7" spans="1:16" ht="16.5" customHeight="1" x14ac:dyDescent="0.25">
      <c r="A7" s="21"/>
      <c r="B7" s="22"/>
      <c r="C7" s="22"/>
      <c r="D7" s="23"/>
      <c r="E7" s="23"/>
      <c r="F7" s="24"/>
      <c r="G7" s="24"/>
      <c r="H7" s="25"/>
      <c r="I7" s="26"/>
      <c r="J7" s="26"/>
      <c r="K7" s="26"/>
      <c r="L7" s="27"/>
      <c r="M7" s="21"/>
      <c r="N7" s="21"/>
      <c r="O7" s="21"/>
    </row>
    <row r="8" spans="1:16" ht="47.25" customHeight="1" x14ac:dyDescent="0.25">
      <c r="A8" s="31" t="s">
        <v>25</v>
      </c>
      <c r="B8" s="31"/>
      <c r="C8" s="31"/>
      <c r="L8" s="38" t="s">
        <v>18</v>
      </c>
      <c r="M8" s="38"/>
      <c r="N8" s="38"/>
    </row>
    <row r="9" spans="1:16" ht="22.5" customHeight="1" x14ac:dyDescent="0.25">
      <c r="A9" s="44">
        <v>46252</v>
      </c>
      <c r="B9" s="31"/>
    </row>
    <row r="10" spans="1:16" ht="15" customHeight="1" x14ac:dyDescent="0.25"/>
    <row r="11" spans="1:16" ht="18" customHeight="1" x14ac:dyDescent="0.25"/>
    <row r="12" spans="1:16" x14ac:dyDescent="0.25">
      <c r="A12" s="47" t="s">
        <v>26</v>
      </c>
      <c r="B12" s="47"/>
      <c r="C12" s="47"/>
      <c r="D12" s="47"/>
      <c r="E12" s="47"/>
      <c r="F12" s="29"/>
      <c r="G12" s="29"/>
      <c r="H12" s="29"/>
      <c r="I12" s="29"/>
      <c r="J12" s="29"/>
      <c r="K12" s="29"/>
      <c r="L12" s="46" t="s">
        <v>27</v>
      </c>
      <c r="M12" s="46"/>
      <c r="N12" s="46"/>
      <c r="P12" s="13"/>
    </row>
    <row r="13" spans="1:16" x14ac:dyDescent="0.25">
      <c r="A13" s="44">
        <v>46252</v>
      </c>
      <c r="B13" s="31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5" spans="1:16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6" x14ac:dyDescent="0.25">
      <c r="A16" s="47"/>
      <c r="B16" s="47"/>
      <c r="C16" s="47"/>
      <c r="D16" s="47"/>
      <c r="E16" s="47"/>
      <c r="F16" s="29"/>
      <c r="G16" s="29"/>
      <c r="H16" s="29"/>
      <c r="I16" s="29"/>
      <c r="J16" s="29"/>
      <c r="K16" s="29"/>
      <c r="L16" s="46"/>
      <c r="M16" s="46"/>
      <c r="N16" s="46"/>
      <c r="O16" s="29"/>
    </row>
    <row r="17" spans="1:15" x14ac:dyDescent="0.25">
      <c r="A17" s="44"/>
      <c r="B17" s="31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25" spans="1:15" hidden="1" x14ac:dyDescent="0.25"/>
  </sheetData>
  <mergeCells count="22">
    <mergeCell ref="A9:B9"/>
    <mergeCell ref="A13:B13"/>
    <mergeCell ref="A18:O18"/>
    <mergeCell ref="A17:B17"/>
    <mergeCell ref="L12:N12"/>
    <mergeCell ref="L16:N16"/>
    <mergeCell ref="A16:E16"/>
    <mergeCell ref="A12:E12"/>
    <mergeCell ref="A8:C8"/>
    <mergeCell ref="N1:O1"/>
    <mergeCell ref="A2:A3"/>
    <mergeCell ref="B2:B3"/>
    <mergeCell ref="D2:D3"/>
    <mergeCell ref="E2:E3"/>
    <mergeCell ref="C2:C3"/>
    <mergeCell ref="B6:C6"/>
    <mergeCell ref="B1:L1"/>
    <mergeCell ref="I2:K2"/>
    <mergeCell ref="L2:O2"/>
    <mergeCell ref="F2:H2"/>
    <mergeCell ref="B5:C5"/>
    <mergeCell ref="L8:N8"/>
  </mergeCells>
  <pageMargins left="0" right="0" top="0.15748031496062992" bottom="0.15748031496062992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2026-08-20T12:50:22Z</dcterms:modified>
</cp:coreProperties>
</file>