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6" windowWidth="15276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4" i="23"/>
  <c r="K11"/>
  <c r="K12"/>
  <c r="K13"/>
  <c r="J11"/>
  <c r="J12"/>
  <c r="J13"/>
  <c r="H11"/>
  <c r="H12"/>
  <c r="H13"/>
  <c r="L12" l="1"/>
  <c r="M15"/>
  <c r="L11"/>
  <c r="L13"/>
  <c r="H10"/>
  <c r="J10"/>
  <c r="K10"/>
  <c r="H14"/>
  <c r="K14"/>
  <c r="J14"/>
  <c r="L10" l="1"/>
  <c r="L14"/>
</calcChain>
</file>

<file path=xl/sharedStrings.xml><?xml version="1.0" encoding="utf-8"?>
<sst xmlns="http://schemas.openxmlformats.org/spreadsheetml/2006/main" count="37" uniqueCount="33">
  <si>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</si>
  <si>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</si>
  <si>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</si>
  <si>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</si>
  <si>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</si>
  <si>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</si>
  <si>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</si>
  <si>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</si>
  <si>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</si>
  <si>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</si>
  <si>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</si>
  <si>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</si>
  <si>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</si>
  <si>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</si>
  <si>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</si>
  <si>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</si>
  <si>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</si>
  <si>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</si>
  <si>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</si>
  <si>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м</t>
  </si>
  <si>
    <t>НМЦК составлена по наименьшему ценовому предложению</t>
  </si>
  <si>
    <t>Обоснование начальной (максимальной) цены контракта (НМЦК) на поставку электротехнических материалов</t>
  </si>
  <si>
    <t xml:space="preserve">Метод сопоставимых рыночных цен  (анализ рынка) </t>
  </si>
  <si>
    <t>2</t>
  </si>
  <si>
    <t>130</t>
  </si>
  <si>
    <t>10</t>
  </si>
  <si>
    <t>1</t>
  </si>
  <si>
    <t xml:space="preserve">Таймер электронный астрономический TM-АS PROxima </t>
  </si>
  <si>
    <t>Кабель силовой ВВГ-Пнг (А)-LS 3х2.5 ТРТС</t>
  </si>
  <si>
    <t>Светильник светодиодный консольный ДКУ 1013-75Д 5000К IP65</t>
  </si>
  <si>
    <t>Контактор модульный ST-25-40</t>
  </si>
  <si>
    <t>Корпус пластиковый навесной на 8 модулей IP41 ЩРН-П-8</t>
  </si>
  <si>
    <t>"26" августа 2026г.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</si>
</sst>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23"/>
  <sheetViews>
    <sheetView tabSelected="1" zoomScale="70" zoomScaleNormal="70" zoomScaleSheetLayoutView="70" workbookViewId="0">
      <selection activeCell="B19" sqref="B19"/>
    </sheetView>
  </sheetViews>
  <sheetFormatPr defaultColWidth="9.109375" defaultRowHeight="15.6"/>
  <cols>
    <col min="1" max="1" width="7.109375" style="3" customWidth="1"/>
    <col min="2" max="2" width="37.6640625" style="10" customWidth="1"/>
    <col min="3" max="3" width="17.6640625" style="3" customWidth="1"/>
    <col min="4" max="4" width="12.6640625" style="3" customWidth="1"/>
    <col min="5" max="7" width="22.6640625" style="3" customWidth="1"/>
    <col min="8" max="8" width="14.44140625" style="3" customWidth="1"/>
    <col min="9" max="9" width="17.6640625" style="3" customWidth="1"/>
    <col min="10" max="10" width="15.33203125" style="3" customWidth="1"/>
    <col min="11" max="11" width="18.5546875" style="3" customWidth="1"/>
    <col min="12" max="12" width="16.88671875" style="3" customWidth="1"/>
    <col min="13" max="13" width="20.33203125" style="3" customWidth="1"/>
    <col min="14" max="16384" width="9.109375" style="3"/>
  </cols>
  <sheetData>
    <row r="1" spans="1:17" ht="43.5" customHeight="1">
      <c r="I1" s="28"/>
      <c r="J1" s="28"/>
      <c r="K1" s="28"/>
      <c r="L1" s="28"/>
      <c r="M1" s="28"/>
    </row>
    <row r="2" spans="1:17" ht="27" customHeight="1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3" t="s">
        <v>13</v>
      </c>
      <c r="B5" s="33"/>
      <c r="C5" s="33"/>
      <c r="D5" s="33"/>
      <c r="E5" s="33"/>
      <c r="F5" s="34" t="s">
        <v>22</v>
      </c>
      <c r="G5" s="34"/>
      <c r="H5" s="34"/>
      <c r="I5" s="34"/>
      <c r="J5" s="34"/>
      <c r="K5" s="34"/>
      <c r="L5" s="34"/>
      <c r="M5" s="34"/>
    </row>
    <row r="6" spans="1:17" ht="36.75" customHeight="1">
      <c r="A6" s="33" t="s">
        <v>7</v>
      </c>
      <c r="B6" s="33"/>
      <c r="C6" s="33"/>
      <c r="D6" s="33"/>
      <c r="E6" s="33"/>
      <c r="F6" s="34" t="s">
        <v>12</v>
      </c>
      <c r="G6" s="34"/>
      <c r="H6" s="34"/>
      <c r="I6" s="34"/>
      <c r="J6" s="34"/>
      <c r="K6" s="34"/>
      <c r="L6" s="34"/>
      <c r="M6" s="34"/>
    </row>
    <row r="8" spans="1:17" ht="36" customHeight="1">
      <c r="A8" s="29" t="s">
        <v>0</v>
      </c>
      <c r="B8" s="30" t="s">
        <v>3</v>
      </c>
      <c r="C8" s="30" t="s">
        <v>10</v>
      </c>
      <c r="D8" s="30" t="s">
        <v>11</v>
      </c>
      <c r="E8" s="30" t="s">
        <v>8</v>
      </c>
      <c r="F8" s="30"/>
      <c r="G8" s="30"/>
      <c r="H8" s="30"/>
      <c r="I8" s="30" t="s">
        <v>4</v>
      </c>
      <c r="J8" s="31" t="s">
        <v>2</v>
      </c>
      <c r="K8" s="31"/>
      <c r="L8" s="31"/>
      <c r="M8" s="36" t="s">
        <v>14</v>
      </c>
      <c r="Q8" s="4"/>
    </row>
    <row r="9" spans="1:17" ht="124.5" customHeight="1">
      <c r="A9" s="29"/>
      <c r="B9" s="30"/>
      <c r="C9" s="30"/>
      <c r="D9" s="30"/>
      <c r="E9" s="22" t="s">
        <v>15</v>
      </c>
      <c r="F9" s="22" t="s">
        <v>16</v>
      </c>
      <c r="G9" s="22" t="s">
        <v>17</v>
      </c>
      <c r="H9" s="21"/>
      <c r="I9" s="30"/>
      <c r="J9" s="13" t="s">
        <v>9</v>
      </c>
      <c r="K9" s="14" t="s">
        <v>1</v>
      </c>
      <c r="L9" s="14" t="s">
        <v>6</v>
      </c>
      <c r="M9" s="36"/>
    </row>
    <row r="10" spans="1:17" ht="36.75" customHeight="1">
      <c r="A10" s="21">
        <v>1</v>
      </c>
      <c r="B10" s="25" t="s">
        <v>27</v>
      </c>
      <c r="C10" s="15" t="s">
        <v>18</v>
      </c>
      <c r="D10" s="20" t="s">
        <v>23</v>
      </c>
      <c r="E10" s="26">
        <v>3005.79</v>
      </c>
      <c r="F10" s="17">
        <v>3473.95</v>
      </c>
      <c r="G10" s="17">
        <v>3473</v>
      </c>
      <c r="H10" s="23">
        <f>SUM(E10:G10)</f>
        <v>9952.74</v>
      </c>
      <c r="I10" s="15">
        <v>3</v>
      </c>
      <c r="J10" s="18">
        <f t="shared" ref="J10:J13" si="0">AVERAGE(E10:G10)</f>
        <v>3317.58</v>
      </c>
      <c r="K10" s="18">
        <f t="shared" ref="K10:K13" si="1">STDEV(E10:G10)</f>
        <v>270.02</v>
      </c>
      <c r="L10" s="19">
        <f t="shared" ref="L10:L13" si="2">K10/J10</f>
        <v>8.14E-2</v>
      </c>
      <c r="M10" s="16">
        <v>6011.65</v>
      </c>
    </row>
    <row r="11" spans="1:17" ht="36.75" customHeight="1">
      <c r="A11" s="21">
        <v>2</v>
      </c>
      <c r="B11" s="25" t="s">
        <v>28</v>
      </c>
      <c r="C11" s="15" t="s">
        <v>18</v>
      </c>
      <c r="D11" s="20" t="s">
        <v>24</v>
      </c>
      <c r="E11" s="26">
        <v>128.5</v>
      </c>
      <c r="F11" s="17">
        <v>136.49</v>
      </c>
      <c r="G11" s="17">
        <v>163.47999999999999</v>
      </c>
      <c r="H11" s="23">
        <f t="shared" ref="H11:H13" si="3">SUM(E11:G11)</f>
        <v>428.47</v>
      </c>
      <c r="I11" s="15">
        <v>3</v>
      </c>
      <c r="J11" s="18">
        <f t="shared" si="0"/>
        <v>142.82</v>
      </c>
      <c r="K11" s="18">
        <f t="shared" si="1"/>
        <v>18.329999999999998</v>
      </c>
      <c r="L11" s="19">
        <f t="shared" si="2"/>
        <v>0.1283</v>
      </c>
      <c r="M11" s="16">
        <v>16705.34</v>
      </c>
    </row>
    <row r="12" spans="1:17" ht="36.75" customHeight="1">
      <c r="A12" s="21">
        <v>3</v>
      </c>
      <c r="B12" s="25" t="s">
        <v>29</v>
      </c>
      <c r="C12" s="15" t="s">
        <v>19</v>
      </c>
      <c r="D12" s="20" t="s">
        <v>25</v>
      </c>
      <c r="E12" s="26">
        <v>1725.28</v>
      </c>
      <c r="F12" s="17">
        <v>1972</v>
      </c>
      <c r="G12" s="17">
        <v>2372.9</v>
      </c>
      <c r="H12" s="23">
        <f t="shared" si="3"/>
        <v>6070.18</v>
      </c>
      <c r="I12" s="15">
        <v>3</v>
      </c>
      <c r="J12" s="18">
        <f t="shared" si="0"/>
        <v>2023.39</v>
      </c>
      <c r="K12" s="18">
        <f t="shared" si="1"/>
        <v>326.85000000000002</v>
      </c>
      <c r="L12" s="19">
        <f t="shared" si="2"/>
        <v>0.1615</v>
      </c>
      <c r="M12" s="16">
        <v>17254.22</v>
      </c>
    </row>
    <row r="13" spans="1:17" ht="36.75" customHeight="1">
      <c r="A13" s="21">
        <v>4</v>
      </c>
      <c r="B13" s="25" t="s">
        <v>30</v>
      </c>
      <c r="C13" s="15" t="s">
        <v>18</v>
      </c>
      <c r="D13" s="20" t="s">
        <v>26</v>
      </c>
      <c r="E13" s="26">
        <v>2407.5</v>
      </c>
      <c r="F13" s="17">
        <v>2750</v>
      </c>
      <c r="G13" s="17">
        <v>2542.9299999999998</v>
      </c>
      <c r="H13" s="23">
        <f t="shared" si="3"/>
        <v>7700.43</v>
      </c>
      <c r="I13" s="15">
        <v>3</v>
      </c>
      <c r="J13" s="18">
        <f t="shared" si="0"/>
        <v>2566.81</v>
      </c>
      <c r="K13" s="18">
        <f t="shared" si="1"/>
        <v>172.49</v>
      </c>
      <c r="L13" s="19">
        <f t="shared" si="2"/>
        <v>6.7199999999999996E-2</v>
      </c>
      <c r="M13" s="16">
        <v>2407.5</v>
      </c>
    </row>
    <row r="14" spans="1:17" ht="33.75" customHeight="1">
      <c r="A14" s="21">
        <v>5</v>
      </c>
      <c r="B14" s="25" t="s">
        <v>31</v>
      </c>
      <c r="C14" s="15" t="s">
        <v>18</v>
      </c>
      <c r="D14" s="20" t="s">
        <v>26</v>
      </c>
      <c r="E14" s="26">
        <v>707.47</v>
      </c>
      <c r="F14" s="17">
        <v>764.94</v>
      </c>
      <c r="G14" s="17">
        <v>824</v>
      </c>
      <c r="H14" s="23">
        <f>SUM(E14:G14)</f>
        <v>2296.41</v>
      </c>
      <c r="I14" s="15">
        <v>3</v>
      </c>
      <c r="J14" s="18">
        <f t="shared" ref="J14" si="4">AVERAGE(E14:G14)</f>
        <v>765.47</v>
      </c>
      <c r="K14" s="18">
        <f t="shared" ref="K14" si="5">STDEV(E14:G14)</f>
        <v>58.27</v>
      </c>
      <c r="L14" s="19">
        <f t="shared" ref="L14" si="6">K14/J14</f>
        <v>7.6100000000000001E-2</v>
      </c>
      <c r="M14" s="16">
        <f t="shared" ref="M11:M14" si="7">D14*E14</f>
        <v>707.47</v>
      </c>
    </row>
    <row r="15" spans="1:17" ht="28.5" customHeight="1">
      <c r="A15" s="29" t="s">
        <v>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4">
        <f>SUM(M10:M14)</f>
        <v>43086.18</v>
      </c>
    </row>
    <row r="16" spans="1:17">
      <c r="A16" s="4"/>
      <c r="D16" s="4"/>
      <c r="E16" s="4"/>
      <c r="F16" s="4"/>
      <c r="G16" s="4"/>
      <c r="H16" s="4"/>
      <c r="I16" s="4"/>
      <c r="J16" s="5"/>
      <c r="K16" s="4"/>
      <c r="L16" s="4"/>
      <c r="M16" s="12"/>
    </row>
    <row r="17" spans="1:14" ht="21.6" customHeight="1">
      <c r="A17" s="4"/>
      <c r="B17" s="37" t="s">
        <v>20</v>
      </c>
      <c r="C17" s="37"/>
      <c r="D17" s="37"/>
      <c r="E17" s="37"/>
      <c r="F17" s="4"/>
      <c r="G17" s="4"/>
      <c r="H17" s="4"/>
      <c r="I17" s="4"/>
      <c r="J17" s="5"/>
      <c r="K17" s="4"/>
      <c r="L17" s="4"/>
      <c r="M17" s="12"/>
    </row>
    <row r="18" spans="1:14">
      <c r="A18" s="4"/>
      <c r="D18" s="4"/>
      <c r="E18" s="4"/>
      <c r="F18" s="4"/>
      <c r="G18" s="4"/>
      <c r="H18" s="4"/>
      <c r="I18" s="4"/>
      <c r="J18" s="5"/>
      <c r="K18" s="4"/>
      <c r="L18" s="4"/>
      <c r="M18" s="12"/>
    </row>
    <row r="19" spans="1:14">
      <c r="B19" s="27" t="s">
        <v>32</v>
      </c>
      <c r="E19" s="6"/>
      <c r="K19" s="35"/>
      <c r="L19" s="35"/>
      <c r="M19" s="35"/>
      <c r="N19" s="6"/>
    </row>
    <row r="20" spans="1:14">
      <c r="E20" s="6"/>
      <c r="F20" s="6"/>
      <c r="G20" s="6"/>
      <c r="L20" s="7"/>
      <c r="M20" s="2"/>
    </row>
    <row r="21" spans="1:14">
      <c r="J21" s="8"/>
      <c r="L21" s="9"/>
      <c r="M21" s="9"/>
    </row>
    <row r="22" spans="1:14">
      <c r="J22" s="8"/>
    </row>
    <row r="23" spans="1:14">
      <c r="J23" s="8"/>
      <c r="M23" s="6"/>
    </row>
  </sheetData>
  <mergeCells count="17">
    <mergeCell ref="K19:M19"/>
    <mergeCell ref="C8:C9"/>
    <mergeCell ref="D8:D9"/>
    <mergeCell ref="M8:M9"/>
    <mergeCell ref="A15:L15"/>
    <mergeCell ref="B17:E17"/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</mergeCells>
  <pageMargins left="0.31496062992125984" right="0.15748031496062992" top="0.23622047244094491" bottom="0.23622047244094491" header="0.19685039370078741" footer="0"/>
  <pageSetup paperSize="9" scale="58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smto</cp:lastModifiedBy>
  <cp:lastPrinted>2026-06-19T11:06:02Z</cp:lastPrinted>
  <dcterms:created xsi:type="dcterms:W3CDTF">2011-08-15T06:57:36Z</dcterms:created>
  <dcterms:modified xsi:type="dcterms:W3CDTF">2026-08-26T08:11:42Z</dcterms:modified>
</cp:coreProperties>
</file>