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МАШНИЙ 22.05.2026-копия с дисков\22.05.2026-ДОМАШНИЙ+++\! ДОГОВОРА ФИЦ ИнБЮМ-44-ФЗ-ЕП 2026 !!!\+-------4__-ИЗДАТЕЛЬСТВО-АТЛАС Джибути-Печать НАШ макет-к Сент.конф-ции\КП+НМЦК\"/>
    </mc:Choice>
  </mc:AlternateContent>
  <xr:revisionPtr revIDLastSave="0" documentId="13_ncr:1_{BA79A6B3-01D8-4AAE-95B7-4C0DB0FEED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БОСНОВАНИЕ НМЦ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4" l="1"/>
  <c r="L5" i="4"/>
  <c r="M5" i="4" s="1"/>
  <c r="N5" i="4" s="1"/>
  <c r="O5" i="4" s="1"/>
  <c r="I5" i="4"/>
  <c r="J5" i="4" s="1"/>
  <c r="K5" i="4" s="1"/>
  <c r="I8" i="4" l="1"/>
</calcChain>
</file>

<file path=xl/sharedStrings.xml><?xml version="1.0" encoding="utf-8"?>
<sst xmlns="http://schemas.openxmlformats.org/spreadsheetml/2006/main" count="30" uniqueCount="30">
  <si>
    <t>№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</si>
  <si>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</si>
  <si>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</si>
  <si>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</si>
  <si>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</si>
  <si>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</si>
  <si>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</si>
  <si>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</si>
  <si>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</si>
  <si>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</si>
  <si>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</si>
  <si>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Федеральное государственное бюджетное учреждение науки Федеральный исследовательский центр «Институт биологии южных морей имени А.О.Ковалевского РАН» (ФИЦ ИнБЮМ)</t>
  </si>
  <si>
    <t>ОБОСНОВАНИЕ НАЧАЛЬНОЙ (МАКСИМАЛЬНОЙ) ЦЕНЫ КОНТРАКТА</t>
  </si>
  <si>
    <t>В результате проведенного выше расчета НМЦК составила, руб.:</t>
  </si>
  <si>
    <t>1.</t>
  </si>
  <si>
    <t>ОКПД2</t>
  </si>
  <si>
    <t>Наименование предмета закупки</t>
  </si>
  <si>
    <t>Ед. изм.</t>
  </si>
  <si>
    <t xml:space="preserve">* Используемый метод определения и обоснования начальной (максимальной) цены Контракта – метод сопоставимых рыночных цен (анализа рынка) (п. 1 ч. 1 ст. 22 Федерального закона от 05.04.2013 № 44-ФЗ). 
ОБОСНОВАНИЕ ВЫБРАННОГО МЕТОДА ОБОСНОВАНИЯ НАЧАЛЬНОЙ (МАКСИМАЛЬНОЙ) ЦЕНЫ КОНТРАКТА: в соответствии со ст.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утвержденными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было проведено исследование рынка методом сопоставимых рыночных цен (анализ рынка) на товары / работы / услуги, соотвествующие предмету закупки, и получено 3 (три) ценовых предложения. </t>
  </si>
  <si>
    <t>Источник ценовой информации (руб./ед.изм.)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</si>
  <si>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</si>
  <si>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усл.ед.</t>
  </si>
  <si>
    <t>18.12.14.000 — Услуги по печатанию книг, географических карт, гидрографических или аналогичных карт всех видов, репродукций, чертежей и фотографий, открыток</t>
  </si>
  <si>
    <t>Услуги по изготовлению полиграфической Продукции – допечатной подготовке и печати тиража в количестве 350 экземпляров научного печатного издания – монографии «Atlas of perspective sites for mariculture development in the Republic of Djibouti / A. O. Kovalevsky Institute of Biology of the Southern Seas of RAS. – Sevastopol: IBSS, 2026. – 116 p.»:
– допечатная подготовка готового макета, выполненного Заказчиком;
– печать вышеуказанного тиража научного печатного издания;
– обязательная рассылка контрольных экземпляров (без присвоения ISBN);
– упаковка каждого экземпляра в пленку.</t>
  </si>
  <si>
    <t xml:space="preserve">ИЦИ 1
(вх. № 1423 от 18.06.2026)
</t>
  </si>
  <si>
    <t xml:space="preserve">ИЦИ 2
(вх. № 1424 от 18.06.2026)
</t>
  </si>
  <si>
    <t xml:space="preserve">ИЦИ 3
(вх. № 1425 от 18.06.2026)
</t>
  </si>
  <si>
    <t>(Четыреста девяносто тысяч шестьсот шестьдесят семь рублей 33 копейки).</t>
  </si>
  <si>
    <t>ИТОГО, стартовая цена = 462 252,00 руб.</t>
  </si>
  <si>
    <r>
      <t xml:space="preserve">
</t>
    </r>
    <r>
      <rPr>
        <u/>
        <sz val="12"/>
        <rFont val="Times New Roman"/>
        <family val="1"/>
        <charset val="204"/>
      </rPr>
      <t>Главный специалист по закупкам Контрактной службы ОУПОиЗД  ФИЦ ИнБЮМ</t>
    </r>
    <r>
      <rPr>
        <sz val="12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(должность)</t>
    </r>
    <r>
      <rPr>
        <sz val="12"/>
        <rFont val="Times New Roman"/>
        <family val="1"/>
        <charset val="204"/>
      </rPr>
      <t xml:space="preserve">
_________________ /Н.Ю. Тимченко/
</t>
    </r>
    <r>
      <rPr>
        <sz val="10"/>
        <rFont val="Times New Roman"/>
        <family val="1"/>
        <charset val="204"/>
      </rPr>
      <t>(подпись/расшифровка подписи)</t>
    </r>
    <r>
      <rPr>
        <sz val="12"/>
        <rFont val="Times New Roman"/>
        <family val="1"/>
        <charset val="204"/>
      </rPr>
      <t xml:space="preserve">
"19" июня 2026 г.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</si>
</sst>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/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9" fillId="2" borderId="0" xfId="0" applyNumberFormat="1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" fontId="9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 applyAlignment="1">
      <alignment horizontal="center" vertical="center"/>
    </xf>
    <xf numFmtId="4" fontId="8" fillId="0" borderId="0" xfId="0" applyNumberFormat="1" applyFont="1"/>
    <xf numFmtId="0" fontId="5" fillId="0" borderId="1" xfId="0" applyFont="1" applyBorder="1" applyAlignment="1">
      <alignment vertical="center" wrapText="1"/>
    </xf>
    <xf numFmtId="4" fontId="1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/>
    <xf numFmtId="0" fontId="1" fillId="4" borderId="1" xfId="0" applyFont="1" applyFill="1" applyBorder="1" applyAlignment="1">
      <alignment horizontal="center" vertical="top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10" fillId="3" borderId="0" xfId="0" applyFont="1" applyFill="1" applyAlignment="1">
      <alignment vertical="center"/>
    </xf>
    <xf numFmtId="0" fontId="12" fillId="3" borderId="0" xfId="0" applyFont="1" applyFill="1"/>
    <xf numFmtId="0" fontId="14" fillId="5" borderId="0" xfId="0" applyFont="1" applyFill="1" applyAlignment="1">
      <alignment vertical="top" wrapText="1"/>
    </xf>
    <xf numFmtId="0" fontId="15" fillId="5" borderId="0" xfId="0" applyFont="1" applyFill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/>
    <xf numFmtId="0" fontId="1" fillId="0" borderId="2" xfId="0" applyFont="1" applyBorder="1" applyAlignment="1">
      <alignment horizontal="center" vertical="top" wrapText="1"/>
    </xf>
    <xf numFmtId="0" fontId="8" fillId="0" borderId="3" xfId="0" applyFont="1" applyBorder="1"/>
    <xf numFmtId="0" fontId="8" fillId="0" borderId="4" xfId="0" applyFont="1" applyBorder="1"/>
    <xf numFmtId="0" fontId="4" fillId="0" borderId="0" xfId="0" applyFont="1" applyAlignment="1">
      <alignment horizontal="right" vertical="center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8227" name="Picture 1">
          <a:extLst>
            <a:ext uri="{FF2B5EF4-FFF2-40B4-BE49-F238E27FC236}">
              <a16:creationId xmlns:a16="http://schemas.microsoft.com/office/drawing/2014/main" id="{BC6B8649-FB98-4EDA-D30F-9B4481C5E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8228" name="Picture 6">
          <a:extLst>
            <a:ext uri="{FF2B5EF4-FFF2-40B4-BE49-F238E27FC236}">
              <a16:creationId xmlns:a16="http://schemas.microsoft.com/office/drawing/2014/main" id="{99FC900E-8F76-9D59-6DAB-B8DC4343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8229" name="Picture 1">
          <a:extLst>
            <a:ext uri="{FF2B5EF4-FFF2-40B4-BE49-F238E27FC236}">
              <a16:creationId xmlns:a16="http://schemas.microsoft.com/office/drawing/2014/main" id="{3B4FE925-69A0-3ADB-E81A-17F962903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8230" name="Picture 6">
          <a:extLst>
            <a:ext uri="{FF2B5EF4-FFF2-40B4-BE49-F238E27FC236}">
              <a16:creationId xmlns:a16="http://schemas.microsoft.com/office/drawing/2014/main" id="{5FBD2F6A-19A5-2CD5-BC6E-3C7820966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8231" name="Picture 1">
          <a:extLst>
            <a:ext uri="{FF2B5EF4-FFF2-40B4-BE49-F238E27FC236}">
              <a16:creationId xmlns:a16="http://schemas.microsoft.com/office/drawing/2014/main" id="{999306B0-8701-40F7-8883-7BC68461D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2600325"/>
          <a:ext cx="819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9</xdr:col>
      <xdr:colOff>1019175</xdr:colOff>
      <xdr:row>3</xdr:row>
      <xdr:rowOff>1362075</xdr:rowOff>
    </xdr:to>
    <xdr:pic>
      <xdr:nvPicPr>
        <xdr:cNvPr id="8232" name="Picture 2">
          <a:extLst>
            <a:ext uri="{FF2B5EF4-FFF2-40B4-BE49-F238E27FC236}">
              <a16:creationId xmlns:a16="http://schemas.microsoft.com/office/drawing/2014/main" id="{2B515695-ECC1-1E65-2C4E-9DA1C55D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25717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</xdr:row>
      <xdr:rowOff>1600200</xdr:rowOff>
    </xdr:from>
    <xdr:to>
      <xdr:col>11</xdr:col>
      <xdr:colOff>1504950</xdr:colOff>
      <xdr:row>3</xdr:row>
      <xdr:rowOff>1962150</xdr:rowOff>
    </xdr:to>
    <xdr:pic>
      <xdr:nvPicPr>
        <xdr:cNvPr id="8233" name="Picture 5">
          <a:extLst>
            <a:ext uri="{FF2B5EF4-FFF2-40B4-BE49-F238E27FC236}">
              <a16:creationId xmlns:a16="http://schemas.microsoft.com/office/drawing/2014/main" id="{01E9FCAC-8FD5-B316-559D-E60858E8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324802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3</xdr:row>
      <xdr:rowOff>1238250</xdr:rowOff>
    </xdr:from>
    <xdr:to>
      <xdr:col>11</xdr:col>
      <xdr:colOff>457200</xdr:colOff>
      <xdr:row>3</xdr:row>
      <xdr:rowOff>1466850</xdr:rowOff>
    </xdr:to>
    <xdr:pic>
      <xdr:nvPicPr>
        <xdr:cNvPr id="8234" name="Picture 6">
          <a:extLst>
            <a:ext uri="{FF2B5EF4-FFF2-40B4-BE49-F238E27FC236}">
              <a16:creationId xmlns:a16="http://schemas.microsoft.com/office/drawing/2014/main" id="{8AB4576F-8D15-6727-E53B-95C311C9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5"/>
  <sheetViews>
    <sheetView tabSelected="1" workbookViewId="0">
      <selection activeCell="E24" sqref="E24"/>
    </sheetView>
  </sheetViews>
  <sheetFormatPr defaultRowHeight="12.75" x14ac:dyDescent="0.2"/>
  <cols>
    <col min="1" max="1" width="3.140625" style="3" customWidth="1"/>
    <col min="2" max="2" width="37.140625" style="3" customWidth="1"/>
    <col min="3" max="3" width="18.28515625" style="3" customWidth="1"/>
    <col min="4" max="4" width="8.42578125" style="3" customWidth="1"/>
    <col min="5" max="5" width="8.140625" style="3" customWidth="1"/>
    <col min="6" max="6" width="13.85546875" style="3" customWidth="1"/>
    <col min="7" max="7" width="14.7109375" style="3" customWidth="1"/>
    <col min="8" max="8" width="14.5703125" style="3" customWidth="1"/>
    <col min="9" max="9" width="19.140625" style="3" customWidth="1"/>
    <col min="10" max="10" width="19.7109375" style="3" customWidth="1"/>
    <col min="11" max="11" width="12.5703125" style="3" customWidth="1"/>
    <col min="12" max="12" width="29" style="3" customWidth="1"/>
    <col min="13" max="13" width="16.42578125" style="3" customWidth="1"/>
    <col min="14" max="14" width="13.7109375" style="3" customWidth="1"/>
    <col min="15" max="15" width="13.85546875" style="3" customWidth="1"/>
    <col min="16" max="16384" width="9.140625" style="3"/>
  </cols>
  <sheetData>
    <row r="1" spans="1:30" ht="39" customHeight="1" x14ac:dyDescent="0.2">
      <c r="A1" s="36" t="s">
        <v>12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37"/>
      <c r="O1" s="3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ht="39" customHeight="1" x14ac:dyDescent="0.25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  <c r="N2" s="41"/>
      <c r="O2" s="41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39" customHeight="1" x14ac:dyDescent="0.2">
      <c r="A3" s="47" t="s">
        <v>0</v>
      </c>
      <c r="B3" s="28" t="s">
        <v>16</v>
      </c>
      <c r="C3" s="38" t="s">
        <v>15</v>
      </c>
      <c r="D3" s="28" t="s">
        <v>17</v>
      </c>
      <c r="E3" s="28" t="s">
        <v>1</v>
      </c>
      <c r="F3" s="28" t="s">
        <v>19</v>
      </c>
      <c r="G3" s="28"/>
      <c r="H3" s="28"/>
      <c r="I3" s="46" t="s">
        <v>9</v>
      </c>
      <c r="J3" s="46"/>
      <c r="K3" s="46"/>
      <c r="L3" s="42" t="s">
        <v>5</v>
      </c>
      <c r="M3" s="43"/>
      <c r="N3" s="43"/>
      <c r="O3" s="44"/>
    </row>
    <row r="4" spans="1:30" ht="159" customHeight="1" x14ac:dyDescent="0.2">
      <c r="A4" s="47"/>
      <c r="B4" s="28"/>
      <c r="C4" s="39"/>
      <c r="D4" s="28"/>
      <c r="E4" s="28"/>
      <c r="F4" s="25" t="s">
        <v>24</v>
      </c>
      <c r="G4" s="25" t="s">
        <v>25</v>
      </c>
      <c r="H4" s="25" t="s">
        <v>26</v>
      </c>
      <c r="I4" s="4" t="s">
        <v>4</v>
      </c>
      <c r="J4" s="4" t="s">
        <v>2</v>
      </c>
      <c r="K4" s="4" t="s">
        <v>3</v>
      </c>
      <c r="L4" s="1" t="s">
        <v>10</v>
      </c>
      <c r="M4" s="5" t="s">
        <v>6</v>
      </c>
      <c r="N4" s="5" t="s">
        <v>7</v>
      </c>
      <c r="O4" s="5" t="s">
        <v>8</v>
      </c>
    </row>
    <row r="5" spans="1:30" s="2" customFormat="1" ht="204" x14ac:dyDescent="0.25">
      <c r="A5" s="15" t="s">
        <v>14</v>
      </c>
      <c r="B5" s="20" t="s">
        <v>23</v>
      </c>
      <c r="C5" s="22" t="s">
        <v>22</v>
      </c>
      <c r="D5" s="22" t="s">
        <v>21</v>
      </c>
      <c r="E5" s="22">
        <v>1</v>
      </c>
      <c r="F5" s="26">
        <v>462252</v>
      </c>
      <c r="G5" s="23">
        <v>490000</v>
      </c>
      <c r="H5" s="23">
        <v>519750</v>
      </c>
      <c r="I5" s="9">
        <f t="shared" ref="I5" si="0">AVERAGE(F5:H5)</f>
        <v>490667.33333333331</v>
      </c>
      <c r="J5" s="18">
        <f t="shared" ref="J5" si="1">SQRT(((SUM((POWER(F5-I5,2)),(POWER(G5-I5,2)),(POWER(H5-I5,2)))/(COLUMNS(F5:H5)-1))))</f>
        <v>28754.808316755189</v>
      </c>
      <c r="K5" s="18">
        <f t="shared" ref="K5" si="2">J5/I5*100</f>
        <v>5.8603469934324526</v>
      </c>
      <c r="L5" s="18">
        <f t="shared" ref="L5" si="3">((E5/3)*(SUM(F5:H5)))</f>
        <v>490667.33333333331</v>
      </c>
      <c r="M5" s="18">
        <f t="shared" ref="M5" si="4">L5/E5</f>
        <v>490667.33333333331</v>
      </c>
      <c r="N5" s="18">
        <f t="shared" ref="N5" si="5">ROUND(M5,2)</f>
        <v>490667.33</v>
      </c>
      <c r="O5" s="18">
        <f t="shared" ref="O5" si="6">N5*E5</f>
        <v>490667.33</v>
      </c>
    </row>
    <row r="6" spans="1:30" ht="18" customHeight="1" x14ac:dyDescent="0.25">
      <c r="A6" s="17"/>
      <c r="B6" s="17"/>
      <c r="C6" s="17"/>
      <c r="D6" s="17"/>
      <c r="E6" s="17"/>
      <c r="F6" s="16"/>
      <c r="G6" s="16"/>
      <c r="H6" s="16"/>
      <c r="I6" s="17"/>
      <c r="J6" s="17"/>
      <c r="K6" s="17"/>
      <c r="L6" s="17"/>
      <c r="M6" s="17"/>
      <c r="N6" s="17"/>
      <c r="O6" s="24">
        <f>SUM(O5:O5)</f>
        <v>490667.33</v>
      </c>
    </row>
    <row r="8" spans="1:30" ht="15.75" customHeight="1" x14ac:dyDescent="0.3">
      <c r="A8" s="45" t="s">
        <v>13</v>
      </c>
      <c r="B8" s="45"/>
      <c r="C8" s="45"/>
      <c r="D8" s="45"/>
      <c r="E8" s="45"/>
      <c r="F8" s="45"/>
      <c r="G8" s="45"/>
      <c r="H8" s="45"/>
      <c r="I8" s="21">
        <f>O6</f>
        <v>490667.33</v>
      </c>
      <c r="J8" s="32" t="s">
        <v>27</v>
      </c>
      <c r="K8" s="33"/>
      <c r="L8" s="33"/>
      <c r="M8" s="33"/>
      <c r="N8" s="33"/>
      <c r="O8" s="33"/>
    </row>
    <row r="9" spans="1:30" ht="15.75" customHeight="1" x14ac:dyDescent="0.2">
      <c r="A9" s="12"/>
      <c r="B9" s="13"/>
      <c r="C9" s="13"/>
      <c r="D9" s="13"/>
      <c r="E9" s="13"/>
      <c r="F9" s="13"/>
      <c r="G9" s="13"/>
      <c r="H9" s="13"/>
      <c r="I9" s="14"/>
      <c r="J9" s="11"/>
      <c r="K9" s="6"/>
      <c r="L9" s="7"/>
      <c r="O9" s="10"/>
    </row>
    <row r="10" spans="1:30" ht="72.75" customHeight="1" x14ac:dyDescent="0.2">
      <c r="A10" s="29" t="s">
        <v>18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1"/>
      <c r="N10" s="31"/>
      <c r="O10" s="31"/>
    </row>
    <row r="11" spans="1:30" ht="18.75" customHeight="1" x14ac:dyDescent="0.2">
      <c r="A11" s="17" t="s">
        <v>20</v>
      </c>
    </row>
    <row r="13" spans="1:30" ht="26.25" x14ac:dyDescent="0.2">
      <c r="B13" s="34" t="s">
        <v>28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5" spans="1:30" ht="98.25" customHeight="1" x14ac:dyDescent="0.2">
      <c r="B15" s="27" t="s">
        <v>29</v>
      </c>
      <c r="C15" s="27"/>
      <c r="D15" s="27"/>
      <c r="E15" s="27"/>
      <c r="F15" s="27"/>
      <c r="I15" s="19"/>
      <c r="M15" s="19"/>
    </row>
  </sheetData>
  <mergeCells count="15">
    <mergeCell ref="A1:O1"/>
    <mergeCell ref="C3:C4"/>
    <mergeCell ref="A2:O2"/>
    <mergeCell ref="L3:O3"/>
    <mergeCell ref="A8:H8"/>
    <mergeCell ref="F3:H3"/>
    <mergeCell ref="I3:K3"/>
    <mergeCell ref="A3:A4"/>
    <mergeCell ref="B15:F15"/>
    <mergeCell ref="B3:B4"/>
    <mergeCell ref="D3:D4"/>
    <mergeCell ref="E3:E4"/>
    <mergeCell ref="A10:O10"/>
    <mergeCell ref="J8:O8"/>
    <mergeCell ref="B13:O13"/>
  </mergeCells>
  <phoneticPr fontId="0" type="noConversion"/>
  <printOptions horizontalCentered="1"/>
  <pageMargins left="0.59055118110236227" right="0.59055118110236227" top="0.78740157480314965" bottom="0.3937007874015748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2023-12-12T15:15:49Z</cp:lastPrinted>
  <dcterms:created xsi:type="dcterms:W3CDTF">2014-01-15T18:15:09Z</dcterms:created>
  <dcterms:modified xsi:type="dcterms:W3CDTF">2026-06-22T06:58:42Z</dcterms:modified>
</cp:coreProperties>
</file>